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8CB8EBBC-540A-40EF-BE46-E92EAED4B0F2}" xr6:coauthVersionLast="47" xr6:coauthVersionMax="47" xr10:uidLastSave="{00000000-0000-0000-0000-000000000000}"/>
  <bookViews>
    <workbookView xWindow="1155" yWindow="585" windowWidth="27645" windowHeight="20415" xr2:uid="{00000000-000D-0000-FFFF-FFFF00000000}"/>
  </bookViews>
  <sheets>
    <sheet name="frais" sheetId="1" r:id="rId1"/>
    <sheet name="Feuil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H35" i="1"/>
  <c r="E35" i="1"/>
  <c r="J34" i="1"/>
  <c r="G34" i="1"/>
  <c r="D34" i="1"/>
  <c r="H34" i="1"/>
  <c r="E34" i="1"/>
  <c r="B34" i="1"/>
  <c r="B35" i="1" s="1"/>
  <c r="D33" i="1"/>
  <c r="G33" i="1"/>
  <c r="H33" i="1"/>
  <c r="J33" i="1"/>
  <c r="B33" i="1"/>
  <c r="J32" i="1"/>
  <c r="H32" i="1"/>
  <c r="G32" i="1"/>
  <c r="E32" i="1"/>
  <c r="J31" i="1"/>
  <c r="H31" i="1"/>
  <c r="G31" i="1"/>
  <c r="E31" i="1"/>
  <c r="E33" i="1" s="1"/>
  <c r="D32" i="1"/>
  <c r="B32" i="1"/>
  <c r="D31" i="1"/>
  <c r="B31" i="1"/>
  <c r="C18" i="1"/>
  <c r="C22" i="1"/>
  <c r="C20" i="1"/>
  <c r="C23" i="1" s="1"/>
  <c r="D15" i="1"/>
  <c r="D16" i="1"/>
  <c r="H26" i="1"/>
  <c r="E26" i="1"/>
  <c r="B26" i="1"/>
  <c r="D19" i="1"/>
  <c r="D12" i="1"/>
  <c r="I12" i="1"/>
  <c r="J12" i="1" s="1"/>
  <c r="F12" i="1"/>
  <c r="G12" i="1" s="1"/>
  <c r="D14" i="1"/>
  <c r="D21" i="1" l="1"/>
  <c r="F21" i="1"/>
  <c r="I21" i="1"/>
  <c r="J21" i="1" s="1"/>
  <c r="D17" i="1"/>
  <c r="D18" i="1"/>
  <c r="D20" i="1"/>
  <c r="D22" i="1"/>
  <c r="D23" i="1"/>
  <c r="D25" i="1"/>
  <c r="D26" i="1"/>
  <c r="D13" i="1"/>
  <c r="I14" i="1"/>
  <c r="J14" i="1" s="1"/>
  <c r="J15" i="1"/>
  <c r="J16" i="1"/>
  <c r="I17" i="1"/>
  <c r="J17" i="1" s="1"/>
  <c r="I18" i="1"/>
  <c r="J18" i="1" s="1"/>
  <c r="I19" i="1"/>
  <c r="J19" i="1" s="1"/>
  <c r="I20" i="1"/>
  <c r="J20" i="1" s="1"/>
  <c r="I22" i="1"/>
  <c r="J22" i="1" s="1"/>
  <c r="I23" i="1"/>
  <c r="J23" i="1" s="1"/>
  <c r="I25" i="1"/>
  <c r="J25" i="1" s="1"/>
  <c r="I26" i="1"/>
  <c r="J26" i="1" s="1"/>
  <c r="F14" i="1"/>
  <c r="F15" i="1"/>
  <c r="F16" i="1"/>
  <c r="F17" i="1"/>
  <c r="F18" i="1"/>
  <c r="F19" i="1"/>
  <c r="F20" i="1"/>
  <c r="F22" i="1"/>
  <c r="F23" i="1"/>
  <c r="F25" i="1"/>
  <c r="F26" i="1"/>
  <c r="F13" i="1"/>
  <c r="I13" i="1" l="1"/>
  <c r="J13" i="1" s="1"/>
  <c r="C24" i="1"/>
  <c r="D24" i="1" l="1"/>
  <c r="D27" i="1" s="1"/>
  <c r="B6" i="1" s="1"/>
  <c r="B7" i="1" s="1"/>
  <c r="B8" i="1" s="1"/>
  <c r="I24" i="1"/>
  <c r="J24" i="1" s="1"/>
  <c r="J27" i="1" s="1"/>
  <c r="D6" i="1" s="1"/>
  <c r="D7" i="1" s="1"/>
  <c r="D8" i="1" s="1"/>
  <c r="F24" i="1"/>
  <c r="G27" i="1" s="1"/>
  <c r="C6" i="1" s="1"/>
  <c r="C7" i="1" s="1"/>
  <c r="C8" i="1" s="1"/>
</calcChain>
</file>

<file path=xl/sharedStrings.xml><?xml version="1.0" encoding="utf-8"?>
<sst xmlns="http://schemas.openxmlformats.org/spreadsheetml/2006/main" count="53" uniqueCount="39">
  <si>
    <t>Budget PCT</t>
  </si>
  <si>
    <t>option luxe</t>
  </si>
  <si>
    <t>option médiane</t>
  </si>
  <si>
    <t>option minimale</t>
  </si>
  <si>
    <t>hébergement San Diego</t>
  </si>
  <si>
    <t>assurance recherche et rapatriation</t>
  </si>
  <si>
    <t>petit dej des jours de repos</t>
  </si>
  <si>
    <t>déjeuner des jours de repos</t>
  </si>
  <si>
    <t>dîner des jours de repos</t>
  </si>
  <si>
    <t>nourriture par jour de marche</t>
  </si>
  <si>
    <t>par jour</t>
  </si>
  <si>
    <t>Nb</t>
  </si>
  <si>
    <t>Total</t>
  </si>
  <si>
    <t>hégergement à la fin</t>
  </si>
  <si>
    <t>Transport vers avion retour</t>
  </si>
  <si>
    <t>matériel de base</t>
  </si>
  <si>
    <t>matériel optionnel</t>
  </si>
  <si>
    <t>frais sur place</t>
  </si>
  <si>
    <t>Luxe</t>
  </si>
  <si>
    <t>Médian</t>
  </si>
  <si>
    <t>Minimum</t>
  </si>
  <si>
    <t>voyage international</t>
  </si>
  <si>
    <t>contribution au PCTA</t>
  </si>
  <si>
    <t>visa B2 américain (hors déplacements)</t>
  </si>
  <si>
    <t>frais de poste restante</t>
  </si>
  <si>
    <t>abonnement téléphonne USA 1 mois</t>
  </si>
  <si>
    <t>hébergement par jour de repos zéro</t>
  </si>
  <si>
    <t>hébergement par jour de repos néro</t>
  </si>
  <si>
    <t>assurance maladie USA 1 mois</t>
  </si>
  <si>
    <t>Total des frais</t>
  </si>
  <si>
    <t>Total avec le matériel</t>
  </si>
  <si>
    <t>coût des jours de repos</t>
  </si>
  <si>
    <t>logement</t>
  </si>
  <si>
    <t>repas</t>
  </si>
  <si>
    <t>néro</t>
  </si>
  <si>
    <t>zéro</t>
  </si>
  <si>
    <t>total journalier</t>
  </si>
  <si>
    <t>total repos</t>
  </si>
  <si>
    <t>total prévu en néro / zéro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</si>
</sst>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164" fontId="0" fillId="0" borderId="4" xfId="0" applyNumberFormat="1" applyBorder="1"/>
    <xf numFmtId="0" fontId="0" fillId="2" borderId="1" xfId="0" applyFill="1" applyBorder="1" applyAlignment="1">
      <alignment vertical="top" wrapText="1"/>
    </xf>
    <xf numFmtId="164" fontId="0" fillId="2" borderId="1" xfId="0" applyNumberFormat="1" applyFill="1" applyBorder="1"/>
    <xf numFmtId="0" fontId="0" fillId="2" borderId="1" xfId="0" applyFill="1" applyBorder="1"/>
    <xf numFmtId="0" fontId="0" fillId="3" borderId="1" xfId="0" applyFill="1" applyBorder="1" applyAlignment="1">
      <alignment vertical="top" wrapText="1"/>
    </xf>
    <xf numFmtId="164" fontId="0" fillId="3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164" fontId="0" fillId="4" borderId="1" xfId="0" applyNumberFormat="1" applyFill="1" applyBorder="1"/>
    <xf numFmtId="164" fontId="0" fillId="4" borderId="3" xfId="0" applyNumberFormat="1" applyFill="1" applyBorder="1"/>
    <xf numFmtId="0" fontId="0" fillId="4" borderId="1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0" fillId="0" borderId="2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164" fontId="1" fillId="4" borderId="1" xfId="0" applyNumberFormat="1" applyFont="1" applyFill="1" applyBorder="1"/>
    <xf numFmtId="0" fontId="2" fillId="0" borderId="0" xfId="0" applyFont="1"/>
    <xf numFmtId="0" fontId="0" fillId="2" borderId="2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1" fillId="0" borderId="0" xfId="0" applyFont="1"/>
    <xf numFmtId="3" fontId="0" fillId="2" borderId="1" xfId="0" applyNumberFormat="1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3" fontId="1" fillId="2" borderId="1" xfId="0" applyNumberFormat="1" applyFont="1" applyFill="1" applyBorder="1"/>
    <xf numFmtId="3" fontId="1" fillId="3" borderId="1" xfId="0" applyNumberFormat="1" applyFont="1" applyFill="1" applyBorder="1"/>
    <xf numFmtId="3" fontId="1" fillId="4" borderId="1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3" fontId="1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3" fontId="1" fillId="4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O31" sqref="O31"/>
    </sheetView>
  </sheetViews>
  <sheetFormatPr baseColWidth="10" defaultRowHeight="15" x14ac:dyDescent="0.25"/>
  <cols>
    <col min="1" max="1" width="34.140625" customWidth="1"/>
    <col min="2" max="2" width="7.5703125" customWidth="1"/>
    <col min="3" max="3" width="8.28515625" customWidth="1"/>
    <col min="4" max="4" width="9.5703125" customWidth="1"/>
    <col min="5" max="5" width="7.7109375" customWidth="1"/>
    <col min="6" max="6" width="5.7109375" customWidth="1"/>
    <col min="7" max="7" width="8.140625" customWidth="1"/>
    <col min="8" max="8" width="7.140625" customWidth="1"/>
    <col min="9" max="9" width="6.42578125" customWidth="1"/>
    <col min="10" max="10" width="8.140625" customWidth="1"/>
    <col min="11" max="11" width="4.5703125" customWidth="1"/>
  </cols>
  <sheetData>
    <row r="1" spans="1:10" ht="18.75" x14ac:dyDescent="0.3">
      <c r="A1" s="25" t="s">
        <v>0</v>
      </c>
    </row>
    <row r="2" spans="1:10" x14ac:dyDescent="0.25">
      <c r="B2" s="8" t="s">
        <v>18</v>
      </c>
      <c r="C2" s="11" t="s">
        <v>19</v>
      </c>
      <c r="D2" s="12" t="s">
        <v>20</v>
      </c>
      <c r="E2" s="42"/>
    </row>
    <row r="3" spans="1:10" x14ac:dyDescent="0.25">
      <c r="A3" s="3" t="s">
        <v>15</v>
      </c>
      <c r="B3" s="7">
        <v>2564</v>
      </c>
      <c r="C3" s="10">
        <v>1694</v>
      </c>
      <c r="D3" s="13">
        <v>667</v>
      </c>
      <c r="E3" s="42"/>
    </row>
    <row r="4" spans="1:10" x14ac:dyDescent="0.25">
      <c r="A4" s="2" t="s">
        <v>16</v>
      </c>
      <c r="B4" s="7">
        <v>918</v>
      </c>
      <c r="C4" s="10">
        <v>2187</v>
      </c>
      <c r="D4" s="13">
        <v>17</v>
      </c>
      <c r="E4" s="42"/>
    </row>
    <row r="5" spans="1:10" x14ac:dyDescent="0.25">
      <c r="A5" s="2" t="s">
        <v>21</v>
      </c>
      <c r="B5" s="7">
        <v>1000</v>
      </c>
      <c r="C5" s="10">
        <v>820</v>
      </c>
      <c r="D5" s="13">
        <v>780</v>
      </c>
      <c r="E5" s="43"/>
    </row>
    <row r="6" spans="1:10" x14ac:dyDescent="0.25">
      <c r="A6" s="2" t="s">
        <v>17</v>
      </c>
      <c r="B6" s="7">
        <f>D27</f>
        <v>14337</v>
      </c>
      <c r="C6" s="10">
        <f>G27</f>
        <v>10362</v>
      </c>
      <c r="D6" s="14">
        <f>J27</f>
        <v>4224</v>
      </c>
      <c r="E6" s="43"/>
    </row>
    <row r="7" spans="1:10" x14ac:dyDescent="0.25">
      <c r="A7" s="21" t="s">
        <v>29</v>
      </c>
      <c r="B7" s="22">
        <f>B6+B5</f>
        <v>15337</v>
      </c>
      <c r="C7" s="23">
        <f t="shared" ref="C7:D7" si="0">C6+C5</f>
        <v>11182</v>
      </c>
      <c r="D7" s="24">
        <f t="shared" si="0"/>
        <v>5004</v>
      </c>
      <c r="E7" s="42"/>
    </row>
    <row r="8" spans="1:10" x14ac:dyDescent="0.25">
      <c r="A8" s="20" t="s">
        <v>30</v>
      </c>
      <c r="B8" s="7">
        <f>B7+B4+B3</f>
        <v>18819</v>
      </c>
      <c r="C8" s="7">
        <f t="shared" ref="C8:D8" si="1">C7+C4+C3</f>
        <v>15063</v>
      </c>
      <c r="D8" s="7">
        <f t="shared" si="1"/>
        <v>5688</v>
      </c>
      <c r="E8" s="44"/>
    </row>
    <row r="9" spans="1:10" x14ac:dyDescent="0.25">
      <c r="B9" s="17"/>
      <c r="C9" s="18"/>
      <c r="D9" s="19"/>
    </row>
    <row r="10" spans="1:10" ht="30" customHeight="1" x14ac:dyDescent="0.25">
      <c r="B10" s="26" t="s">
        <v>1</v>
      </c>
      <c r="C10" s="27"/>
      <c r="D10" s="28"/>
      <c r="E10" s="29" t="s">
        <v>2</v>
      </c>
      <c r="F10" s="30"/>
      <c r="G10" s="31"/>
      <c r="H10" s="32" t="s">
        <v>3</v>
      </c>
      <c r="I10" s="33"/>
      <c r="J10" s="34"/>
    </row>
    <row r="11" spans="1:10" s="1" customFormat="1" ht="30" x14ac:dyDescent="0.25">
      <c r="A11" s="4" t="s">
        <v>17</v>
      </c>
      <c r="B11" s="16" t="s">
        <v>10</v>
      </c>
      <c r="C11" s="6" t="s">
        <v>11</v>
      </c>
      <c r="D11" s="6" t="s">
        <v>12</v>
      </c>
      <c r="E11" s="9" t="s">
        <v>10</v>
      </c>
      <c r="F11" s="9" t="s">
        <v>11</v>
      </c>
      <c r="G11" s="9" t="s">
        <v>12</v>
      </c>
      <c r="H11" s="15" t="s">
        <v>10</v>
      </c>
      <c r="I11" s="15" t="s">
        <v>11</v>
      </c>
      <c r="J11" s="15" t="s">
        <v>12</v>
      </c>
    </row>
    <row r="12" spans="1:10" s="1" customFormat="1" x14ac:dyDescent="0.25">
      <c r="A12" s="4" t="s">
        <v>23</v>
      </c>
      <c r="B12" s="6">
        <v>120</v>
      </c>
      <c r="C12" s="6">
        <v>1</v>
      </c>
      <c r="D12" s="7">
        <f>C12*B12</f>
        <v>120</v>
      </c>
      <c r="E12" s="9">
        <v>120</v>
      </c>
      <c r="F12" s="11">
        <f>C12</f>
        <v>1</v>
      </c>
      <c r="G12" s="10">
        <f>F12*E12</f>
        <v>120</v>
      </c>
      <c r="H12" s="15">
        <v>120</v>
      </c>
      <c r="I12" s="12">
        <f>C12</f>
        <v>1</v>
      </c>
      <c r="J12" s="13">
        <f>I12*H12</f>
        <v>120</v>
      </c>
    </row>
    <row r="13" spans="1:10" x14ac:dyDescent="0.25">
      <c r="A13" s="2" t="s">
        <v>4</v>
      </c>
      <c r="B13" s="8">
        <v>150</v>
      </c>
      <c r="C13" s="8">
        <v>2</v>
      </c>
      <c r="D13" s="7">
        <f>C13*B13</f>
        <v>300</v>
      </c>
      <c r="E13" s="11">
        <v>48</v>
      </c>
      <c r="F13" s="11">
        <f>C13</f>
        <v>2</v>
      </c>
      <c r="G13" s="10">
        <f t="shared" ref="G13:G26" si="2">F13*E13</f>
        <v>96</v>
      </c>
      <c r="H13" s="12">
        <v>24</v>
      </c>
      <c r="I13" s="12">
        <f>F13</f>
        <v>2</v>
      </c>
      <c r="J13" s="13">
        <f>I13*H13</f>
        <v>48</v>
      </c>
    </row>
    <row r="14" spans="1:10" x14ac:dyDescent="0.25">
      <c r="A14" s="2" t="s">
        <v>22</v>
      </c>
      <c r="B14" s="8">
        <v>500</v>
      </c>
      <c r="C14" s="8">
        <v>1</v>
      </c>
      <c r="D14" s="7">
        <f>C14*B14</f>
        <v>500</v>
      </c>
      <c r="E14" s="11">
        <v>250</v>
      </c>
      <c r="F14" s="11">
        <f t="shared" ref="F14:F26" si="3">C14</f>
        <v>1</v>
      </c>
      <c r="G14" s="10">
        <f t="shared" si="2"/>
        <v>250</v>
      </c>
      <c r="H14" s="12">
        <v>35</v>
      </c>
      <c r="I14" s="12">
        <f t="shared" ref="I14:I26" si="4">C14</f>
        <v>1</v>
      </c>
      <c r="J14" s="13">
        <f>I14*H14</f>
        <v>35</v>
      </c>
    </row>
    <row r="15" spans="1:10" x14ac:dyDescent="0.25">
      <c r="A15" s="2" t="s">
        <v>28</v>
      </c>
      <c r="B15" s="8">
        <v>125</v>
      </c>
      <c r="C15" s="8">
        <v>5</v>
      </c>
      <c r="D15" s="7">
        <f t="shared" ref="D15:D16" si="5">C15*B15</f>
        <v>625</v>
      </c>
      <c r="E15" s="11">
        <v>125</v>
      </c>
      <c r="F15" s="11">
        <f t="shared" si="3"/>
        <v>5</v>
      </c>
      <c r="G15" s="10">
        <f t="shared" si="2"/>
        <v>625</v>
      </c>
      <c r="H15" s="12">
        <v>0</v>
      </c>
      <c r="I15" s="12">
        <v>0</v>
      </c>
      <c r="J15" s="13">
        <f t="shared" ref="J15:J16" si="6">I15*H15</f>
        <v>0</v>
      </c>
    </row>
    <row r="16" spans="1:10" x14ac:dyDescent="0.25">
      <c r="A16" s="2" t="s">
        <v>5</v>
      </c>
      <c r="B16" s="8">
        <v>35</v>
      </c>
      <c r="C16" s="8">
        <v>1</v>
      </c>
      <c r="D16" s="7">
        <f t="shared" si="5"/>
        <v>35</v>
      </c>
      <c r="E16" s="11">
        <v>35</v>
      </c>
      <c r="F16" s="11">
        <f t="shared" si="3"/>
        <v>1</v>
      </c>
      <c r="G16" s="10">
        <f t="shared" si="2"/>
        <v>35</v>
      </c>
      <c r="H16" s="12">
        <v>0</v>
      </c>
      <c r="I16" s="12">
        <v>0</v>
      </c>
      <c r="J16" s="13">
        <f t="shared" si="6"/>
        <v>0</v>
      </c>
    </row>
    <row r="17" spans="1:10" x14ac:dyDescent="0.25">
      <c r="A17" s="2" t="s">
        <v>25</v>
      </c>
      <c r="B17" s="8">
        <v>50</v>
      </c>
      <c r="C17" s="8">
        <v>6</v>
      </c>
      <c r="D17" s="7">
        <f t="shared" ref="D17:D26" si="7">C17*B17</f>
        <v>300</v>
      </c>
      <c r="E17" s="11">
        <v>40</v>
      </c>
      <c r="F17" s="11">
        <f t="shared" si="3"/>
        <v>6</v>
      </c>
      <c r="G17" s="10">
        <f t="shared" si="2"/>
        <v>240</v>
      </c>
      <c r="H17" s="12">
        <v>30</v>
      </c>
      <c r="I17" s="12">
        <f t="shared" si="4"/>
        <v>6</v>
      </c>
      <c r="J17" s="13">
        <f t="shared" ref="J17:J26" si="8">I17*H17</f>
        <v>180</v>
      </c>
    </row>
    <row r="18" spans="1:10" x14ac:dyDescent="0.25">
      <c r="A18" s="2" t="s">
        <v>9</v>
      </c>
      <c r="B18" s="8">
        <v>30</v>
      </c>
      <c r="C18" s="8">
        <f>135-(C21/2)</f>
        <v>126</v>
      </c>
      <c r="D18" s="7">
        <f t="shared" si="7"/>
        <v>3780</v>
      </c>
      <c r="E18" s="11">
        <v>20</v>
      </c>
      <c r="F18" s="11">
        <f t="shared" si="3"/>
        <v>126</v>
      </c>
      <c r="G18" s="10">
        <f t="shared" si="2"/>
        <v>2520</v>
      </c>
      <c r="H18" s="12">
        <v>15</v>
      </c>
      <c r="I18" s="12">
        <f t="shared" si="4"/>
        <v>126</v>
      </c>
      <c r="J18" s="13">
        <f t="shared" si="8"/>
        <v>1890</v>
      </c>
    </row>
    <row r="19" spans="1:10" x14ac:dyDescent="0.25">
      <c r="A19" s="2" t="s">
        <v>24</v>
      </c>
      <c r="B19" s="8">
        <v>22</v>
      </c>
      <c r="C19" s="8">
        <v>11</v>
      </c>
      <c r="D19" s="7">
        <f t="shared" si="7"/>
        <v>242</v>
      </c>
      <c r="E19" s="11">
        <v>22</v>
      </c>
      <c r="F19" s="11">
        <f t="shared" si="3"/>
        <v>11</v>
      </c>
      <c r="G19" s="10">
        <f t="shared" si="2"/>
        <v>242</v>
      </c>
      <c r="H19" s="12">
        <v>22</v>
      </c>
      <c r="I19" s="12">
        <f t="shared" si="4"/>
        <v>11</v>
      </c>
      <c r="J19" s="13">
        <f t="shared" si="8"/>
        <v>242</v>
      </c>
    </row>
    <row r="20" spans="1:10" x14ac:dyDescent="0.25">
      <c r="A20" s="2" t="s">
        <v>26</v>
      </c>
      <c r="B20" s="8">
        <v>140</v>
      </c>
      <c r="C20" s="8">
        <f>15+C13+C25</f>
        <v>21</v>
      </c>
      <c r="D20" s="7">
        <f t="shared" si="7"/>
        <v>2940</v>
      </c>
      <c r="E20" s="11">
        <v>120</v>
      </c>
      <c r="F20" s="11">
        <f t="shared" si="3"/>
        <v>21</v>
      </c>
      <c r="G20" s="10">
        <f t="shared" si="2"/>
        <v>2520</v>
      </c>
      <c r="H20" s="12">
        <v>15</v>
      </c>
      <c r="I20" s="12">
        <f t="shared" si="4"/>
        <v>21</v>
      </c>
      <c r="J20" s="13">
        <f t="shared" si="8"/>
        <v>315</v>
      </c>
    </row>
    <row r="21" spans="1:10" x14ac:dyDescent="0.25">
      <c r="A21" s="2" t="s">
        <v>27</v>
      </c>
      <c r="B21" s="8">
        <v>140</v>
      </c>
      <c r="C21" s="8">
        <v>18</v>
      </c>
      <c r="D21" s="7">
        <f t="shared" si="7"/>
        <v>2520</v>
      </c>
      <c r="E21" s="11">
        <v>120</v>
      </c>
      <c r="F21" s="11">
        <f t="shared" si="3"/>
        <v>18</v>
      </c>
      <c r="G21" s="10">
        <f t="shared" si="2"/>
        <v>2160</v>
      </c>
      <c r="H21" s="12">
        <v>15</v>
      </c>
      <c r="I21" s="12">
        <f t="shared" si="4"/>
        <v>18</v>
      </c>
      <c r="J21" s="13">
        <f t="shared" si="8"/>
        <v>270</v>
      </c>
    </row>
    <row r="22" spans="1:10" x14ac:dyDescent="0.25">
      <c r="A22" s="2" t="s">
        <v>6</v>
      </c>
      <c r="B22" s="8">
        <v>15</v>
      </c>
      <c r="C22" s="8">
        <f>C20+C13+C25</f>
        <v>27</v>
      </c>
      <c r="D22" s="7">
        <f t="shared" si="7"/>
        <v>405</v>
      </c>
      <c r="E22" s="11">
        <v>8</v>
      </c>
      <c r="F22" s="11">
        <f t="shared" si="3"/>
        <v>27</v>
      </c>
      <c r="G22" s="10">
        <f t="shared" si="2"/>
        <v>216</v>
      </c>
      <c r="H22" s="12">
        <v>5</v>
      </c>
      <c r="I22" s="12">
        <f t="shared" si="4"/>
        <v>27</v>
      </c>
      <c r="J22" s="13">
        <f t="shared" si="8"/>
        <v>135</v>
      </c>
    </row>
    <row r="23" spans="1:10" x14ac:dyDescent="0.25">
      <c r="A23" s="2" t="s">
        <v>7</v>
      </c>
      <c r="B23" s="8">
        <v>25</v>
      </c>
      <c r="C23" s="8">
        <f>C20</f>
        <v>21</v>
      </c>
      <c r="D23" s="7">
        <f t="shared" si="7"/>
        <v>525</v>
      </c>
      <c r="E23" s="11">
        <v>11</v>
      </c>
      <c r="F23" s="11">
        <f t="shared" si="3"/>
        <v>21</v>
      </c>
      <c r="G23" s="10">
        <f t="shared" si="2"/>
        <v>231</v>
      </c>
      <c r="H23" s="12">
        <v>9</v>
      </c>
      <c r="I23" s="12">
        <f t="shared" si="4"/>
        <v>21</v>
      </c>
      <c r="J23" s="13">
        <f t="shared" si="8"/>
        <v>189</v>
      </c>
    </row>
    <row r="24" spans="1:10" x14ac:dyDescent="0.25">
      <c r="A24" s="2" t="s">
        <v>8</v>
      </c>
      <c r="B24" s="8">
        <v>30</v>
      </c>
      <c r="C24" s="8">
        <f>C20+18</f>
        <v>39</v>
      </c>
      <c r="D24" s="7">
        <f t="shared" si="7"/>
        <v>1170</v>
      </c>
      <c r="E24" s="11">
        <v>15</v>
      </c>
      <c r="F24" s="11">
        <f t="shared" si="3"/>
        <v>39</v>
      </c>
      <c r="G24" s="10">
        <f t="shared" si="2"/>
        <v>585</v>
      </c>
      <c r="H24" s="12">
        <v>10</v>
      </c>
      <c r="I24" s="12">
        <f t="shared" si="4"/>
        <v>39</v>
      </c>
      <c r="J24" s="13">
        <f t="shared" si="8"/>
        <v>390</v>
      </c>
    </row>
    <row r="25" spans="1:10" x14ac:dyDescent="0.25">
      <c r="A25" s="2" t="s">
        <v>13</v>
      </c>
      <c r="B25" s="8">
        <v>150</v>
      </c>
      <c r="C25" s="8">
        <v>4</v>
      </c>
      <c r="D25" s="7">
        <f t="shared" si="7"/>
        <v>600</v>
      </c>
      <c r="E25" s="11">
        <v>78</v>
      </c>
      <c r="F25" s="11">
        <f t="shared" si="3"/>
        <v>4</v>
      </c>
      <c r="G25" s="10">
        <f t="shared" si="2"/>
        <v>312</v>
      </c>
      <c r="H25" s="12">
        <v>65</v>
      </c>
      <c r="I25" s="12">
        <f t="shared" si="4"/>
        <v>4</v>
      </c>
      <c r="J25" s="13">
        <f t="shared" si="8"/>
        <v>260</v>
      </c>
    </row>
    <row r="26" spans="1:10" x14ac:dyDescent="0.25">
      <c r="A26" s="2" t="s">
        <v>14</v>
      </c>
      <c r="B26" s="8">
        <f>240+35</f>
        <v>275</v>
      </c>
      <c r="C26" s="8">
        <v>1</v>
      </c>
      <c r="D26" s="7">
        <f t="shared" si="7"/>
        <v>275</v>
      </c>
      <c r="E26" s="11">
        <f>175+35</f>
        <v>210</v>
      </c>
      <c r="F26" s="11">
        <f t="shared" si="3"/>
        <v>1</v>
      </c>
      <c r="G26" s="10">
        <f t="shared" si="2"/>
        <v>210</v>
      </c>
      <c r="H26" s="12">
        <f>115+35</f>
        <v>150</v>
      </c>
      <c r="I26" s="12">
        <f t="shared" si="4"/>
        <v>1</v>
      </c>
      <c r="J26" s="13">
        <f t="shared" si="8"/>
        <v>150</v>
      </c>
    </row>
    <row r="27" spans="1:10" x14ac:dyDescent="0.25">
      <c r="D27" s="7">
        <f>SUM(D12:D26)</f>
        <v>14337</v>
      </c>
      <c r="E27" s="5"/>
      <c r="F27" s="5"/>
      <c r="G27" s="10">
        <f>SUM(G12:G26)</f>
        <v>10362</v>
      </c>
      <c r="H27" s="5"/>
      <c r="I27" s="5"/>
      <c r="J27" s="13">
        <f>SUM(J12:J26)</f>
        <v>4224</v>
      </c>
    </row>
    <row r="29" spans="1:10" x14ac:dyDescent="0.25">
      <c r="A29" s="35" t="s">
        <v>31</v>
      </c>
      <c r="B29" s="26" t="s">
        <v>1</v>
      </c>
      <c r="C29" s="27"/>
      <c r="D29" s="28"/>
      <c r="E29" s="29" t="s">
        <v>2</v>
      </c>
      <c r="F29" s="30"/>
      <c r="G29" s="31"/>
      <c r="H29" s="32" t="s">
        <v>3</v>
      </c>
      <c r="I29" s="33"/>
      <c r="J29" s="34"/>
    </row>
    <row r="30" spans="1:10" x14ac:dyDescent="0.25">
      <c r="B30" s="8" t="s">
        <v>34</v>
      </c>
      <c r="C30" s="8"/>
      <c r="D30" s="8" t="s">
        <v>35</v>
      </c>
      <c r="E30" s="11" t="s">
        <v>34</v>
      </c>
      <c r="F30" s="11"/>
      <c r="G30" s="11" t="s">
        <v>35</v>
      </c>
      <c r="H30" s="12" t="s">
        <v>34</v>
      </c>
      <c r="I30" s="12"/>
      <c r="J30" s="12" t="s">
        <v>35</v>
      </c>
    </row>
    <row r="31" spans="1:10" x14ac:dyDescent="0.25">
      <c r="A31" t="s">
        <v>32</v>
      </c>
      <c r="B31" s="36">
        <f>B20</f>
        <v>140</v>
      </c>
      <c r="C31" s="36"/>
      <c r="D31" s="36">
        <f>B20</f>
        <v>140</v>
      </c>
      <c r="E31" s="37">
        <f>E20</f>
        <v>120</v>
      </c>
      <c r="F31" s="37"/>
      <c r="G31" s="37">
        <f>E20</f>
        <v>120</v>
      </c>
      <c r="H31" s="38">
        <f>H20</f>
        <v>15</v>
      </c>
      <c r="I31" s="38"/>
      <c r="J31" s="38">
        <f>H18</f>
        <v>15</v>
      </c>
    </row>
    <row r="32" spans="1:10" x14ac:dyDescent="0.25">
      <c r="A32" t="s">
        <v>33</v>
      </c>
      <c r="B32" s="36">
        <f>B24+B22</f>
        <v>45</v>
      </c>
      <c r="C32" s="36"/>
      <c r="D32" s="36">
        <f>B22+B23+B24</f>
        <v>70</v>
      </c>
      <c r="E32" s="37">
        <f>E22+E24</f>
        <v>23</v>
      </c>
      <c r="F32" s="37"/>
      <c r="G32" s="37">
        <f>E22+E23+E24</f>
        <v>34</v>
      </c>
      <c r="H32" s="38">
        <f>H22+H24</f>
        <v>15</v>
      </c>
      <c r="I32" s="38"/>
      <c r="J32" s="38">
        <f>H22+H23+H24</f>
        <v>24</v>
      </c>
    </row>
    <row r="33" spans="1:10" s="35" customFormat="1" x14ac:dyDescent="0.25">
      <c r="A33" s="35" t="s">
        <v>36</v>
      </c>
      <c r="B33" s="39">
        <f>B32+B31</f>
        <v>185</v>
      </c>
      <c r="C33" s="39"/>
      <c r="D33" s="39">
        <f t="shared" ref="C33:J33" si="9">D32+D31</f>
        <v>210</v>
      </c>
      <c r="E33" s="40">
        <f t="shared" si="9"/>
        <v>143</v>
      </c>
      <c r="F33" s="40"/>
      <c r="G33" s="40">
        <f t="shared" si="9"/>
        <v>154</v>
      </c>
      <c r="H33" s="41">
        <f t="shared" si="9"/>
        <v>30</v>
      </c>
      <c r="I33" s="41"/>
      <c r="J33" s="41">
        <f t="shared" si="9"/>
        <v>39</v>
      </c>
    </row>
    <row r="34" spans="1:10" x14ac:dyDescent="0.25">
      <c r="A34" t="s">
        <v>38</v>
      </c>
      <c r="B34" s="36">
        <f>B33*C$21</f>
        <v>3330</v>
      </c>
      <c r="C34" s="36"/>
      <c r="D34" s="36">
        <f>D33*C$20</f>
        <v>4410</v>
      </c>
      <c r="E34" s="37">
        <f>E33*F$21</f>
        <v>2574</v>
      </c>
      <c r="F34" s="37"/>
      <c r="G34" s="37">
        <f>G33*F$20</f>
        <v>3234</v>
      </c>
      <c r="H34" s="38">
        <f>H33*I$21</f>
        <v>540</v>
      </c>
      <c r="I34" s="38"/>
      <c r="J34" s="38">
        <f>J33*I$20</f>
        <v>819</v>
      </c>
    </row>
    <row r="35" spans="1:10" s="35" customFormat="1" x14ac:dyDescent="0.25">
      <c r="A35" s="35" t="s">
        <v>37</v>
      </c>
      <c r="B35" s="45">
        <f>B34+D34</f>
        <v>7740</v>
      </c>
      <c r="C35" s="46"/>
      <c r="D35" s="47"/>
      <c r="E35" s="48">
        <f>E34+G34</f>
        <v>5808</v>
      </c>
      <c r="F35" s="49"/>
      <c r="G35" s="50"/>
      <c r="H35" s="51">
        <f>H34+J34</f>
        <v>1359</v>
      </c>
      <c r="I35" s="52"/>
      <c r="J35" s="53"/>
    </row>
  </sheetData>
  <mergeCells count="9">
    <mergeCell ref="B35:D35"/>
    <mergeCell ref="E35:G35"/>
    <mergeCell ref="H35:J35"/>
    <mergeCell ref="B10:D10"/>
    <mergeCell ref="E10:G10"/>
    <mergeCell ref="H10:J10"/>
    <mergeCell ref="B29:D29"/>
    <mergeCell ref="E29:G29"/>
    <mergeCell ref="H29:J29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frais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2022-09-22T16:18:35Z</dcterms:modified>
</cp:coreProperties>
</file>