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235" yWindow="300" windowWidth="28170" windowHeight="12780"/>
  </bookViews>
  <sheets>
    <sheet name="matériel" sheetId="1" r:id="rId1"/>
  </sheets>
  <calcPr calcId="124519"/>
</workbook>
</file>

<file path=xl/calcChain.xml><?xml version="1.0" encoding="utf-8"?>
<calcChain xmlns="http://schemas.openxmlformats.org/spreadsheetml/2006/main">
  <c r="P6" i="1"/>
  <c r="O6"/>
  <c r="L6"/>
  <c r="K6"/>
  <c r="H6"/>
  <c r="G6"/>
  <c r="D6"/>
  <c r="C6"/>
  <c r="P5"/>
  <c r="O5"/>
  <c r="L5"/>
  <c r="K5"/>
  <c r="H5"/>
  <c r="G5"/>
  <c r="D5"/>
  <c r="C5"/>
  <c r="P4"/>
  <c r="O4"/>
  <c r="L4"/>
  <c r="K4"/>
  <c r="H4"/>
  <c r="G4"/>
  <c r="D4"/>
  <c r="C4"/>
  <c r="P37"/>
  <c r="O37"/>
  <c r="L37"/>
  <c r="K37"/>
  <c r="H37"/>
  <c r="G37"/>
  <c r="D37"/>
  <c r="C37"/>
  <c r="G34"/>
  <c r="G35" s="1"/>
  <c r="C35"/>
  <c r="C12"/>
  <c r="C23" s="1"/>
  <c r="D28"/>
  <c r="P35"/>
  <c r="O35"/>
  <c r="L35"/>
  <c r="K35"/>
  <c r="H35"/>
  <c r="D35"/>
  <c r="P20"/>
  <c r="O20"/>
  <c r="P15"/>
  <c r="P14"/>
  <c r="P11"/>
  <c r="O23"/>
  <c r="D11"/>
  <c r="D15"/>
  <c r="D16"/>
  <c r="C20"/>
  <c r="D20"/>
  <c r="D21"/>
  <c r="G23"/>
  <c r="H23"/>
  <c r="K23"/>
  <c r="L23"/>
  <c r="D23" l="1"/>
  <c r="P23"/>
</calcChain>
</file>

<file path=xl/sharedStrings.xml><?xml version="1.0" encoding="utf-8"?>
<sst xmlns="http://schemas.openxmlformats.org/spreadsheetml/2006/main" count="211" uniqueCount="91">
  <si>
    <t>bâtons de marche</t>
  </si>
  <si>
    <t>guêtres</t>
  </si>
  <si>
    <t>batterie tampon/relais</t>
  </si>
  <si>
    <t>chargeur solaire</t>
  </si>
  <si>
    <t>appareil photo</t>
  </si>
  <si>
    <t>balise de secours</t>
  </si>
  <si>
    <t>popote</t>
  </si>
  <si>
    <t>rechaut gaz</t>
  </si>
  <si>
    <t>contact</t>
  </si>
  <si>
    <t>prix</t>
  </si>
  <si>
    <t>poids gr</t>
  </si>
  <si>
    <t>nom</t>
  </si>
  <si>
    <t>option médiane</t>
  </si>
  <si>
    <t>Matériel optionnel</t>
  </si>
  <si>
    <t>1$</t>
  </si>
  <si>
    <t>bouteilles vides</t>
  </si>
  <si>
    <t>poche Platypus 2l</t>
  </si>
  <si>
    <t>Amazon</t>
  </si>
  <si>
    <t>EverNew 2l</t>
  </si>
  <si>
    <t>poches à eau</t>
  </si>
  <si>
    <t>rien</t>
  </si>
  <si>
    <t>mini Sawyer</t>
  </si>
  <si>
    <t>Sawyer classique</t>
  </si>
  <si>
    <t>filtre à eau</t>
  </si>
  <si>
    <t>Arklight-desing.com</t>
  </si>
  <si>
    <t>Sea  to Summit cape PU</t>
  </si>
  <si>
    <t>Vieux Campeur</t>
  </si>
  <si>
    <t>cape de pluie Vertical</t>
  </si>
  <si>
    <t>Zpacks.com</t>
  </si>
  <si>
    <t>Vertical Rain</t>
  </si>
  <si>
    <t>tenue de pluie</t>
  </si>
  <si>
    <t>Vieux campeur</t>
  </si>
  <si>
    <t>Vertical Hybrid duvet</t>
  </si>
  <si>
    <t>Pajak Phantom</t>
  </si>
  <si>
    <t>RAB Zéro G</t>
  </si>
  <si>
    <t>doudoune</t>
  </si>
  <si>
    <t>Silva rangers SL</t>
  </si>
  <si>
    <t>Silva rangers</t>
  </si>
  <si>
    <t>Silva expédition</t>
  </si>
  <si>
    <t>boussole</t>
  </si>
  <si>
    <t>Granite Gear Virga 2</t>
  </si>
  <si>
    <t>Gossamer Gear Mariposa</t>
  </si>
  <si>
    <t>Arc Blast</t>
  </si>
  <si>
    <t>sac à dos</t>
  </si>
  <si>
    <t>Camp ED 300</t>
  </si>
  <si>
    <t>Camp ED 500 Evolution</t>
  </si>
  <si>
    <t>20F</t>
  </si>
  <si>
    <t>sac de couchage</t>
  </si>
  <si>
    <t>Arkmat</t>
  </si>
  <si>
    <t>Thermarest Xlite small</t>
  </si>
  <si>
    <t xml:space="preserve">matelas </t>
  </si>
  <si>
    <t>X Tarp</t>
  </si>
  <si>
    <t>Hubba NX</t>
  </si>
  <si>
    <t>solplex</t>
  </si>
  <si>
    <t>tente ou tarp</t>
  </si>
  <si>
    <t>Matériel de base</t>
  </si>
  <si>
    <t xml:space="preserve">option minimale poids </t>
  </si>
  <si>
    <t>Tarp cuben 1,8x2,7m</t>
  </si>
  <si>
    <t>Thinlight foam pad 1/8</t>
  </si>
  <si>
    <t>Gossamer Gear.com</t>
  </si>
  <si>
    <t>tapis de sol</t>
  </si>
  <si>
    <t>Polycree</t>
  </si>
  <si>
    <t>35F</t>
  </si>
  <si>
    <t>option minimale prix</t>
  </si>
  <si>
    <t>rechaut alcool DIY</t>
  </si>
  <si>
    <t>toi-même</t>
  </si>
  <si>
    <t>Evernew Titanium pot 0,9l</t>
  </si>
  <si>
    <t>Toaks Titanium pot 09l</t>
  </si>
  <si>
    <t>Tatonka handle mug</t>
  </si>
  <si>
    <t>Soto micro regulator</t>
  </si>
  <si>
    <t>Optimus crux lite</t>
  </si>
  <si>
    <t>Fast find Ranger</t>
  </si>
  <si>
    <t>fastfind.vaima.eu</t>
  </si>
  <si>
    <t>optionnel</t>
  </si>
  <si>
    <t>Fizan compact</t>
  </si>
  <si>
    <t>déjà prévu</t>
  </si>
  <si>
    <t>Olympus Tought TG-5</t>
  </si>
  <si>
    <t>Olympus Tought TG-4</t>
  </si>
  <si>
    <t>téléphonne  GPS</t>
  </si>
  <si>
    <t>Cat S 41</t>
  </si>
  <si>
    <t>Powermonkey-eXplorer</t>
  </si>
  <si>
    <t>Anker powercore 10000</t>
  </si>
  <si>
    <t>DirtyGirl</t>
  </si>
  <si>
    <t>funisher-running.com</t>
  </si>
  <si>
    <t>?? Le votre si GPS</t>
  </si>
  <si>
    <t>Samsung Galaxy A3</t>
  </si>
  <si>
    <t>Total</t>
  </si>
  <si>
    <t>option luxe</t>
  </si>
  <si>
    <t>Budget achat de matériel pour le PCT</t>
  </si>
  <si>
    <t>TOTAL</t>
  </si>
  <si>
    <t>Résumé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</si>
</sst>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2" xfId="0" applyBorder="1"/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  <xf numFmtId="0" fontId="0" fillId="2" borderId="3" xfId="0" applyFill="1" applyBorder="1"/>
    <xf numFmtId="3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165" fontId="0" fillId="3" borderId="1" xfId="0" applyNumberFormat="1" applyFill="1" applyBorder="1"/>
    <xf numFmtId="3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0" fillId="3" borderId="3" xfId="0" applyFill="1" applyBorder="1"/>
    <xf numFmtId="3" fontId="0" fillId="3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/>
    <xf numFmtId="165" fontId="0" fillId="4" borderId="1" xfId="0" applyNumberFormat="1" applyFill="1" applyBorder="1"/>
    <xf numFmtId="3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165" fontId="0" fillId="4" borderId="0" xfId="0" applyNumberFormat="1" applyFill="1"/>
    <xf numFmtId="0" fontId="0" fillId="4" borderId="3" xfId="0" applyFill="1" applyBorder="1"/>
    <xf numFmtId="3" fontId="0" fillId="4" borderId="3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0" fontId="0" fillId="5" borderId="1" xfId="0" applyFill="1" applyBorder="1"/>
    <xf numFmtId="3" fontId="0" fillId="5" borderId="1" xfId="0" applyNumberFormat="1" applyFill="1" applyBorder="1"/>
    <xf numFmtId="165" fontId="0" fillId="5" borderId="1" xfId="0" applyNumberFormat="1" applyFill="1" applyBorder="1"/>
    <xf numFmtId="3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0" fillId="5" borderId="0" xfId="0" applyFill="1"/>
    <xf numFmtId="3" fontId="0" fillId="5" borderId="0" xfId="0" applyNumberFormat="1" applyFill="1"/>
    <xf numFmtId="165" fontId="0" fillId="5" borderId="0" xfId="0" applyNumberFormat="1" applyFill="1"/>
    <xf numFmtId="0" fontId="0" fillId="5" borderId="3" xfId="0" applyFill="1" applyBorder="1"/>
    <xf numFmtId="3" fontId="0" fillId="5" borderId="3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165" fontId="1" fillId="5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 wrapText="1"/>
    </xf>
    <xf numFmtId="165" fontId="1" fillId="3" borderId="6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 wrapText="1"/>
    </xf>
    <xf numFmtId="165" fontId="1" fillId="4" borderId="6" xfId="0" applyNumberFormat="1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165" fontId="1" fillId="5" borderId="6" xfId="0" applyNumberFormat="1" applyFont="1" applyFill="1" applyBorder="1" applyAlignment="1">
      <alignment horizontal="center" vertical="top" wrapText="1"/>
    </xf>
    <xf numFmtId="165" fontId="0" fillId="5" borderId="3" xfId="0" applyNumberFormat="1" applyFill="1" applyBorder="1" applyAlignment="1">
      <alignment horizontal="center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3" fontId="1" fillId="3" borderId="3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4" borderId="3" xfId="0" applyFont="1" applyFill="1" applyBorder="1"/>
    <xf numFmtId="3" fontId="1" fillId="4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3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6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D1" sqref="D1"/>
    </sheetView>
  </sheetViews>
  <sheetFormatPr baseColWidth="10" defaultRowHeight="15"/>
  <cols>
    <col min="1" max="1" width="21.5703125" customWidth="1"/>
    <col min="2" max="2" width="23.28515625" customWidth="1"/>
    <col min="3" max="3" width="9" style="4" customWidth="1"/>
    <col min="4" max="4" width="7.85546875" style="2" customWidth="1"/>
    <col min="5" max="5" width="20.140625" customWidth="1"/>
    <col min="6" max="6" width="22.42578125" customWidth="1"/>
    <col min="7" max="7" width="7.7109375" style="5" customWidth="1"/>
    <col min="8" max="8" width="7.28515625" style="3" customWidth="1"/>
    <col min="9" max="9" width="19.28515625" customWidth="1"/>
    <col min="10" max="10" width="23.7109375" customWidth="1"/>
    <col min="11" max="11" width="8.140625" style="5" customWidth="1"/>
    <col min="12" max="12" width="7.42578125" style="3" customWidth="1"/>
    <col min="13" max="13" width="20.140625" customWidth="1"/>
    <col min="14" max="14" width="19.5703125" customWidth="1"/>
    <col min="15" max="15" width="6.28515625" style="5" customWidth="1"/>
    <col min="16" max="16" width="8.7109375" style="3" customWidth="1"/>
    <col min="17" max="17" width="22.42578125" customWidth="1"/>
  </cols>
  <sheetData>
    <row r="1" spans="1:17" ht="21">
      <c r="A1" s="68" t="s">
        <v>88</v>
      </c>
    </row>
    <row r="2" spans="1:17">
      <c r="B2" s="51" t="s">
        <v>87</v>
      </c>
      <c r="C2" s="51"/>
      <c r="D2" s="51"/>
      <c r="E2" s="51"/>
      <c r="F2" s="52" t="s">
        <v>12</v>
      </c>
      <c r="G2" s="52"/>
      <c r="H2" s="52"/>
      <c r="I2" s="52"/>
      <c r="J2" s="53" t="s">
        <v>63</v>
      </c>
      <c r="K2" s="53"/>
      <c r="L2" s="53"/>
      <c r="M2" s="53"/>
      <c r="N2" s="54" t="s">
        <v>56</v>
      </c>
      <c r="O2" s="54"/>
      <c r="P2" s="54"/>
      <c r="Q2" s="54"/>
    </row>
    <row r="3" spans="1:17" ht="30.75" thickBot="1">
      <c r="A3" s="96" t="s">
        <v>90</v>
      </c>
      <c r="B3" s="71"/>
      <c r="C3" s="72" t="s">
        <v>10</v>
      </c>
      <c r="D3" s="73" t="s">
        <v>9</v>
      </c>
      <c r="E3" s="71"/>
      <c r="F3" s="74"/>
      <c r="G3" s="75" t="s">
        <v>10</v>
      </c>
      <c r="H3" s="76" t="s">
        <v>9</v>
      </c>
      <c r="I3" s="74"/>
      <c r="J3" s="77"/>
      <c r="K3" s="78" t="s">
        <v>10</v>
      </c>
      <c r="L3" s="79" t="s">
        <v>9</v>
      </c>
      <c r="M3" s="77"/>
      <c r="N3" s="80"/>
      <c r="O3" s="81" t="s">
        <v>10</v>
      </c>
      <c r="P3" s="82" t="s">
        <v>9</v>
      </c>
      <c r="Q3" s="65"/>
    </row>
    <row r="4" spans="1:17" ht="15.75" thickBot="1">
      <c r="A4" s="69" t="s">
        <v>55</v>
      </c>
      <c r="B4" s="14"/>
      <c r="C4" s="15">
        <f>C23</f>
        <v>3265</v>
      </c>
      <c r="D4" s="16">
        <f>D23</f>
        <v>2563.882352941177</v>
      </c>
      <c r="E4" s="14"/>
      <c r="F4" s="25"/>
      <c r="G4" s="26">
        <f>G23</f>
        <v>4092</v>
      </c>
      <c r="H4" s="27">
        <f>H23</f>
        <v>1693.5</v>
      </c>
      <c r="I4" s="25"/>
      <c r="J4" s="36"/>
      <c r="K4" s="37">
        <f>K23</f>
        <v>2675</v>
      </c>
      <c r="L4" s="38">
        <f>L23</f>
        <v>667</v>
      </c>
      <c r="M4" s="36"/>
      <c r="N4" s="47"/>
      <c r="O4" s="48">
        <f>O23</f>
        <v>2022</v>
      </c>
      <c r="P4" s="83">
        <f>P23</f>
        <v>1772.9495798319329</v>
      </c>
    </row>
    <row r="5" spans="1:17" ht="15.75" thickBot="1">
      <c r="A5" s="69" t="s">
        <v>13</v>
      </c>
      <c r="B5" s="14"/>
      <c r="C5" s="15">
        <f>C35</f>
        <v>718</v>
      </c>
      <c r="D5" s="16">
        <f>D35</f>
        <v>918.10084033613452</v>
      </c>
      <c r="E5" s="14"/>
      <c r="F5" s="25"/>
      <c r="G5" s="26">
        <f>G35</f>
        <v>986</v>
      </c>
      <c r="H5" s="27">
        <f>H35</f>
        <v>493</v>
      </c>
      <c r="I5" s="25"/>
      <c r="J5" s="36"/>
      <c r="K5" s="37">
        <f>K35</f>
        <v>235</v>
      </c>
      <c r="L5" s="38">
        <f>L35</f>
        <v>17</v>
      </c>
      <c r="M5" s="36"/>
      <c r="N5" s="47"/>
      <c r="O5" s="48">
        <f>O35</f>
        <v>0</v>
      </c>
      <c r="P5" s="83">
        <f>P35</f>
        <v>0</v>
      </c>
    </row>
    <row r="6" spans="1:17" s="50" customFormat="1" ht="15.75" thickBot="1">
      <c r="A6" s="70" t="s">
        <v>89</v>
      </c>
      <c r="B6" s="84"/>
      <c r="C6" s="85">
        <f>C5+C4</f>
        <v>3983</v>
      </c>
      <c r="D6" s="86">
        <f>D5+D4</f>
        <v>3481.9831932773113</v>
      </c>
      <c r="E6" s="84"/>
      <c r="F6" s="87"/>
      <c r="G6" s="88">
        <f>G5+G4</f>
        <v>5078</v>
      </c>
      <c r="H6" s="89">
        <f>H5+H4</f>
        <v>2186.5</v>
      </c>
      <c r="I6" s="87"/>
      <c r="J6" s="90"/>
      <c r="K6" s="91">
        <f>K5+K4</f>
        <v>2910</v>
      </c>
      <c r="L6" s="92">
        <f>L5+L4</f>
        <v>684</v>
      </c>
      <c r="M6" s="90"/>
      <c r="N6" s="93"/>
      <c r="O6" s="94">
        <f>O5+O4</f>
        <v>2022</v>
      </c>
      <c r="P6" s="95">
        <f>P5+P4</f>
        <v>1772.9495798319329</v>
      </c>
    </row>
    <row r="8" spans="1:17" s="50" customFormat="1">
      <c r="B8" s="51" t="s">
        <v>87</v>
      </c>
      <c r="C8" s="51"/>
      <c r="D8" s="51"/>
      <c r="E8" s="51"/>
      <c r="F8" s="52" t="s">
        <v>12</v>
      </c>
      <c r="G8" s="52"/>
      <c r="H8" s="52"/>
      <c r="I8" s="52"/>
      <c r="J8" s="53" t="s">
        <v>63</v>
      </c>
      <c r="K8" s="53"/>
      <c r="L8" s="53"/>
      <c r="M8" s="53"/>
      <c r="N8" s="54" t="s">
        <v>56</v>
      </c>
      <c r="O8" s="54"/>
      <c r="P8" s="54"/>
      <c r="Q8" s="54"/>
    </row>
    <row r="9" spans="1:17" s="50" customFormat="1" ht="30">
      <c r="A9" s="96" t="s">
        <v>55</v>
      </c>
      <c r="B9" s="56" t="s">
        <v>11</v>
      </c>
      <c r="C9" s="57" t="s">
        <v>10</v>
      </c>
      <c r="D9" s="58" t="s">
        <v>9</v>
      </c>
      <c r="E9" s="56" t="s">
        <v>8</v>
      </c>
      <c r="F9" s="59" t="s">
        <v>11</v>
      </c>
      <c r="G9" s="60" t="s">
        <v>10</v>
      </c>
      <c r="H9" s="61" t="s">
        <v>9</v>
      </c>
      <c r="I9" s="59" t="s">
        <v>8</v>
      </c>
      <c r="J9" s="62" t="s">
        <v>11</v>
      </c>
      <c r="K9" s="63" t="s">
        <v>10</v>
      </c>
      <c r="L9" s="64" t="s">
        <v>9</v>
      </c>
      <c r="M9" s="62" t="s">
        <v>8</v>
      </c>
      <c r="N9" s="65" t="s">
        <v>11</v>
      </c>
      <c r="O9" s="66" t="s">
        <v>10</v>
      </c>
      <c r="P9" s="67" t="s">
        <v>9</v>
      </c>
      <c r="Q9" s="65" t="s">
        <v>8</v>
      </c>
    </row>
    <row r="10" spans="1:17">
      <c r="A10" s="1"/>
      <c r="B10" s="7"/>
      <c r="C10" s="8"/>
      <c r="D10" s="9"/>
      <c r="E10" s="7"/>
      <c r="F10" s="17"/>
      <c r="G10" s="18"/>
      <c r="H10" s="19"/>
      <c r="I10" s="17"/>
      <c r="J10" s="28"/>
      <c r="K10" s="29"/>
      <c r="L10" s="30"/>
      <c r="M10" s="28"/>
      <c r="N10" s="39"/>
      <c r="O10" s="40"/>
      <c r="P10" s="41"/>
      <c r="Q10" s="39"/>
    </row>
    <row r="11" spans="1:17">
      <c r="A11" s="1" t="s">
        <v>54</v>
      </c>
      <c r="B11" s="7" t="s">
        <v>53</v>
      </c>
      <c r="C11" s="8">
        <v>450</v>
      </c>
      <c r="D11" s="9">
        <f>500/E24</f>
        <v>420.1680672268908</v>
      </c>
      <c r="E11" s="7" t="s">
        <v>28</v>
      </c>
      <c r="F11" s="17" t="s">
        <v>52</v>
      </c>
      <c r="G11" s="20">
        <v>1120</v>
      </c>
      <c r="H11" s="21">
        <v>270</v>
      </c>
      <c r="I11" s="17" t="s">
        <v>24</v>
      </c>
      <c r="J11" s="28" t="s">
        <v>51</v>
      </c>
      <c r="K11" s="31">
        <v>430</v>
      </c>
      <c r="L11" s="32">
        <v>145</v>
      </c>
      <c r="M11" s="28" t="s">
        <v>24</v>
      </c>
      <c r="N11" s="39" t="s">
        <v>57</v>
      </c>
      <c r="O11" s="42">
        <v>162</v>
      </c>
      <c r="P11" s="43">
        <f>215/E24</f>
        <v>180.67226890756302</v>
      </c>
      <c r="Q11" s="39" t="s">
        <v>28</v>
      </c>
    </row>
    <row r="12" spans="1:17">
      <c r="A12" s="1" t="s">
        <v>0</v>
      </c>
      <c r="B12" s="7" t="s">
        <v>74</v>
      </c>
      <c r="C12" s="8">
        <f>163*2</f>
        <v>326</v>
      </c>
      <c r="D12" s="9">
        <v>59</v>
      </c>
      <c r="E12" s="7" t="s">
        <v>24</v>
      </c>
      <c r="F12" s="17" t="s">
        <v>73</v>
      </c>
      <c r="G12" s="20"/>
      <c r="H12" s="21"/>
      <c r="I12" s="17"/>
      <c r="J12" s="28" t="s">
        <v>20</v>
      </c>
      <c r="K12" s="31"/>
      <c r="L12" s="32"/>
      <c r="M12" s="28"/>
      <c r="N12" s="39" t="s">
        <v>73</v>
      </c>
      <c r="O12" s="42"/>
      <c r="P12" s="43"/>
      <c r="Q12" s="39"/>
    </row>
    <row r="13" spans="1:17">
      <c r="A13" s="1" t="s">
        <v>60</v>
      </c>
      <c r="B13" s="7" t="s">
        <v>20</v>
      </c>
      <c r="C13" s="8"/>
      <c r="D13" s="9"/>
      <c r="E13" s="7"/>
      <c r="F13" s="17" t="s">
        <v>20</v>
      </c>
      <c r="G13" s="20"/>
      <c r="H13" s="21"/>
      <c r="I13" s="17"/>
      <c r="J13" s="28" t="s">
        <v>61</v>
      </c>
      <c r="K13" s="31">
        <v>40</v>
      </c>
      <c r="L13" s="32">
        <v>6</v>
      </c>
      <c r="M13" s="28" t="s">
        <v>24</v>
      </c>
      <c r="N13" s="39" t="s">
        <v>61</v>
      </c>
      <c r="O13" s="42">
        <v>40</v>
      </c>
      <c r="P13" s="43">
        <v>6</v>
      </c>
      <c r="Q13" s="39" t="s">
        <v>24</v>
      </c>
    </row>
    <row r="14" spans="1:17">
      <c r="A14" s="1" t="s">
        <v>50</v>
      </c>
      <c r="B14" s="7" t="s">
        <v>49</v>
      </c>
      <c r="C14" s="8">
        <v>230</v>
      </c>
      <c r="D14" s="9">
        <v>119</v>
      </c>
      <c r="E14" s="7" t="s">
        <v>31</v>
      </c>
      <c r="F14" s="17" t="s">
        <v>49</v>
      </c>
      <c r="G14" s="20">
        <v>230</v>
      </c>
      <c r="H14" s="21">
        <v>119</v>
      </c>
      <c r="I14" s="17" t="s">
        <v>31</v>
      </c>
      <c r="J14" s="28" t="s">
        <v>48</v>
      </c>
      <c r="K14" s="31">
        <v>127</v>
      </c>
      <c r="L14" s="32">
        <v>16</v>
      </c>
      <c r="M14" s="28" t="s">
        <v>24</v>
      </c>
      <c r="N14" s="39" t="s">
        <v>58</v>
      </c>
      <c r="O14" s="42">
        <v>68</v>
      </c>
      <c r="P14" s="43">
        <f>18/E24</f>
        <v>15.126050420168069</v>
      </c>
      <c r="Q14" s="39" t="s">
        <v>59</v>
      </c>
    </row>
    <row r="15" spans="1:17">
      <c r="A15" s="1" t="s">
        <v>47</v>
      </c>
      <c r="B15" s="7" t="s">
        <v>46</v>
      </c>
      <c r="C15" s="8">
        <v>530</v>
      </c>
      <c r="D15" s="9">
        <f>360/E24</f>
        <v>302.52100840336135</v>
      </c>
      <c r="E15" s="7" t="s">
        <v>28</v>
      </c>
      <c r="F15" s="17" t="s">
        <v>45</v>
      </c>
      <c r="G15" s="20">
        <v>800</v>
      </c>
      <c r="H15" s="21">
        <v>295</v>
      </c>
      <c r="I15" s="17" t="s">
        <v>24</v>
      </c>
      <c r="J15" s="28" t="s">
        <v>44</v>
      </c>
      <c r="K15" s="31">
        <v>670</v>
      </c>
      <c r="L15" s="32">
        <v>175</v>
      </c>
      <c r="M15" s="28" t="s">
        <v>24</v>
      </c>
      <c r="N15" s="39" t="s">
        <v>62</v>
      </c>
      <c r="O15" s="42">
        <v>433</v>
      </c>
      <c r="P15" s="43">
        <f>359/E24</f>
        <v>301.68067226890759</v>
      </c>
      <c r="Q15" s="39" t="s">
        <v>28</v>
      </c>
    </row>
    <row r="16" spans="1:17">
      <c r="A16" s="1" t="s">
        <v>43</v>
      </c>
      <c r="B16" s="7" t="s">
        <v>42</v>
      </c>
      <c r="C16" s="8">
        <v>600</v>
      </c>
      <c r="D16" s="9">
        <f>325/E24</f>
        <v>273.10924369747903</v>
      </c>
      <c r="E16" s="7" t="s">
        <v>28</v>
      </c>
      <c r="F16" s="17" t="s">
        <v>41</v>
      </c>
      <c r="G16" s="20">
        <v>900</v>
      </c>
      <c r="H16" s="21">
        <v>215</v>
      </c>
      <c r="I16" s="17" t="s">
        <v>24</v>
      </c>
      <c r="J16" s="28" t="s">
        <v>40</v>
      </c>
      <c r="K16" s="31">
        <v>540</v>
      </c>
      <c r="L16" s="32">
        <v>134</v>
      </c>
      <c r="M16" s="28" t="s">
        <v>24</v>
      </c>
      <c r="N16" s="39" t="s">
        <v>40</v>
      </c>
      <c r="O16" s="42">
        <v>540</v>
      </c>
      <c r="P16" s="43">
        <v>134</v>
      </c>
      <c r="Q16" s="39" t="s">
        <v>24</v>
      </c>
    </row>
    <row r="17" spans="1:17">
      <c r="A17" s="1" t="s">
        <v>39</v>
      </c>
      <c r="B17" s="7" t="s">
        <v>38</v>
      </c>
      <c r="C17" s="8">
        <v>86</v>
      </c>
      <c r="D17" s="9">
        <v>70</v>
      </c>
      <c r="E17" s="7" t="s">
        <v>31</v>
      </c>
      <c r="F17" s="17" t="s">
        <v>37</v>
      </c>
      <c r="G17" s="20">
        <v>58</v>
      </c>
      <c r="H17" s="21">
        <v>42</v>
      </c>
      <c r="I17" s="17" t="s">
        <v>31</v>
      </c>
      <c r="J17" s="28" t="s">
        <v>36</v>
      </c>
      <c r="K17" s="31">
        <v>23</v>
      </c>
      <c r="L17" s="32">
        <v>34</v>
      </c>
      <c r="M17" s="28" t="s">
        <v>31</v>
      </c>
      <c r="N17" s="39" t="s">
        <v>36</v>
      </c>
      <c r="O17" s="42">
        <v>23</v>
      </c>
      <c r="P17" s="43">
        <v>34</v>
      </c>
      <c r="Q17" s="39" t="s">
        <v>31</v>
      </c>
    </row>
    <row r="18" spans="1:17">
      <c r="A18" s="1" t="s">
        <v>78</v>
      </c>
      <c r="B18" s="7" t="s">
        <v>79</v>
      </c>
      <c r="C18" s="8">
        <v>218</v>
      </c>
      <c r="D18" s="9">
        <v>400</v>
      </c>
      <c r="E18" s="7" t="s">
        <v>17</v>
      </c>
      <c r="F18" s="17" t="s">
        <v>79</v>
      </c>
      <c r="G18" s="20">
        <v>218</v>
      </c>
      <c r="H18" s="21">
        <v>400</v>
      </c>
      <c r="I18" s="17" t="s">
        <v>17</v>
      </c>
      <c r="J18" s="28" t="s">
        <v>84</v>
      </c>
      <c r="K18" s="31"/>
      <c r="L18" s="32"/>
      <c r="M18" s="28"/>
      <c r="N18" s="39" t="s">
        <v>85</v>
      </c>
      <c r="O18" s="42">
        <v>110</v>
      </c>
      <c r="P18" s="43">
        <v>225</v>
      </c>
      <c r="Q18" s="39" t="s">
        <v>17</v>
      </c>
    </row>
    <row r="19" spans="1:17">
      <c r="A19" s="1" t="s">
        <v>35</v>
      </c>
      <c r="B19" s="7" t="s">
        <v>34</v>
      </c>
      <c r="C19" s="8">
        <v>320</v>
      </c>
      <c r="D19" s="9">
        <v>500</v>
      </c>
      <c r="E19" s="7" t="s">
        <v>17</v>
      </c>
      <c r="F19" s="17" t="s">
        <v>33</v>
      </c>
      <c r="G19" s="20">
        <v>330</v>
      </c>
      <c r="H19" s="21">
        <v>160</v>
      </c>
      <c r="I19" s="17" t="s">
        <v>24</v>
      </c>
      <c r="J19" s="28" t="s">
        <v>32</v>
      </c>
      <c r="K19" s="31">
        <v>400</v>
      </c>
      <c r="L19" s="32">
        <v>114</v>
      </c>
      <c r="M19" s="28" t="s">
        <v>31</v>
      </c>
      <c r="N19" s="39" t="s">
        <v>34</v>
      </c>
      <c r="O19" s="42">
        <v>320</v>
      </c>
      <c r="P19" s="43">
        <v>500</v>
      </c>
      <c r="Q19" s="39" t="s">
        <v>17</v>
      </c>
    </row>
    <row r="20" spans="1:17">
      <c r="A20" s="1" t="s">
        <v>30</v>
      </c>
      <c r="B20" s="7" t="s">
        <v>29</v>
      </c>
      <c r="C20" s="8">
        <f>176+105</f>
        <v>281</v>
      </c>
      <c r="D20" s="9">
        <f>448/E24</f>
        <v>376.47058823529414</v>
      </c>
      <c r="E20" s="7" t="s">
        <v>28</v>
      </c>
      <c r="F20" s="17" t="s">
        <v>27</v>
      </c>
      <c r="G20" s="20">
        <v>300</v>
      </c>
      <c r="H20" s="21">
        <v>149</v>
      </c>
      <c r="I20" s="17" t="s">
        <v>26</v>
      </c>
      <c r="J20" s="28" t="s">
        <v>25</v>
      </c>
      <c r="K20" s="31">
        <v>400</v>
      </c>
      <c r="L20" s="32">
        <v>43</v>
      </c>
      <c r="M20" s="28" t="s">
        <v>24</v>
      </c>
      <c r="N20" s="39" t="s">
        <v>29</v>
      </c>
      <c r="O20" s="42">
        <f>176+105</f>
        <v>281</v>
      </c>
      <c r="P20" s="43">
        <f>448/E24</f>
        <v>376.47058823529414</v>
      </c>
      <c r="Q20" s="39" t="s">
        <v>28</v>
      </c>
    </row>
    <row r="21" spans="1:17">
      <c r="A21" s="1" t="s">
        <v>23</v>
      </c>
      <c r="B21" s="7" t="s">
        <v>22</v>
      </c>
      <c r="C21" s="8">
        <v>189</v>
      </c>
      <c r="D21" s="9">
        <f>40/E24</f>
        <v>33.613445378151262</v>
      </c>
      <c r="E21" s="7" t="s">
        <v>17</v>
      </c>
      <c r="F21" s="17" t="s">
        <v>21</v>
      </c>
      <c r="G21" s="20">
        <v>98</v>
      </c>
      <c r="H21" s="21">
        <v>31</v>
      </c>
      <c r="I21" s="17"/>
      <c r="J21" s="28" t="s">
        <v>20</v>
      </c>
      <c r="K21" s="31">
        <v>0</v>
      </c>
      <c r="L21" s="32">
        <v>0</v>
      </c>
      <c r="M21" s="28"/>
      <c r="N21" s="39" t="s">
        <v>20</v>
      </c>
      <c r="O21" s="42">
        <v>0</v>
      </c>
      <c r="P21" s="43">
        <v>0</v>
      </c>
      <c r="Q21" s="39"/>
    </row>
    <row r="22" spans="1:17">
      <c r="A22" s="1" t="s">
        <v>19</v>
      </c>
      <c r="B22" s="7" t="s">
        <v>18</v>
      </c>
      <c r="C22" s="8">
        <v>35</v>
      </c>
      <c r="D22" s="9">
        <v>10</v>
      </c>
      <c r="E22" s="7" t="s">
        <v>17</v>
      </c>
      <c r="F22" s="17" t="s">
        <v>16</v>
      </c>
      <c r="G22" s="20">
        <v>38</v>
      </c>
      <c r="H22" s="21">
        <v>12.5</v>
      </c>
      <c r="I22" s="17"/>
      <c r="J22" s="28" t="s">
        <v>15</v>
      </c>
      <c r="K22" s="31">
        <v>45</v>
      </c>
      <c r="L22" s="32">
        <v>0</v>
      </c>
      <c r="M22" s="28"/>
      <c r="N22" s="39" t="s">
        <v>15</v>
      </c>
      <c r="O22" s="42">
        <v>45</v>
      </c>
      <c r="P22" s="43">
        <v>0</v>
      </c>
      <c r="Q22" s="39"/>
    </row>
    <row r="23" spans="1:17">
      <c r="B23" s="10"/>
      <c r="C23" s="8">
        <f>SUM(C10:C22)</f>
        <v>3265</v>
      </c>
      <c r="D23" s="9">
        <f>SUM(D10:D22)</f>
        <v>2563.882352941177</v>
      </c>
      <c r="E23" s="10"/>
      <c r="F23" s="22"/>
      <c r="G23" s="20">
        <f>SUM(G10:G22)</f>
        <v>4092</v>
      </c>
      <c r="H23" s="21">
        <f>SUM(H10:H22)</f>
        <v>1693.5</v>
      </c>
      <c r="I23" s="22"/>
      <c r="J23" s="33"/>
      <c r="K23" s="31">
        <f>SUM(K10:K22)</f>
        <v>2675</v>
      </c>
      <c r="L23" s="32">
        <f>SUM(L10:L22)</f>
        <v>667</v>
      </c>
      <c r="M23" s="33"/>
      <c r="N23" s="44"/>
      <c r="O23" s="42">
        <f>SUM(O10:O22)</f>
        <v>2022</v>
      </c>
      <c r="P23" s="43">
        <f>SUM(P10:P22)</f>
        <v>1772.9495798319329</v>
      </c>
      <c r="Q23" s="44"/>
    </row>
    <row r="24" spans="1:17">
      <c r="B24" s="10"/>
      <c r="C24" s="11"/>
      <c r="D24" s="12" t="s">
        <v>14</v>
      </c>
      <c r="E24" s="13">
        <v>1.19</v>
      </c>
      <c r="F24" s="22"/>
      <c r="G24" s="23"/>
      <c r="H24" s="24"/>
      <c r="I24" s="22"/>
      <c r="J24" s="33"/>
      <c r="K24" s="34"/>
      <c r="L24" s="35"/>
      <c r="M24" s="33"/>
      <c r="N24" s="44"/>
      <c r="O24" s="45"/>
      <c r="P24" s="46"/>
      <c r="Q24" s="44"/>
    </row>
    <row r="25" spans="1:17" s="50" customFormat="1">
      <c r="A25" s="96" t="s">
        <v>13</v>
      </c>
      <c r="B25" s="51" t="s">
        <v>87</v>
      </c>
      <c r="C25" s="51"/>
      <c r="D25" s="51"/>
      <c r="E25" s="51"/>
      <c r="F25" s="52" t="s">
        <v>12</v>
      </c>
      <c r="G25" s="52"/>
      <c r="H25" s="52"/>
      <c r="I25" s="52"/>
      <c r="J25" s="53" t="s">
        <v>63</v>
      </c>
      <c r="K25" s="53"/>
      <c r="L25" s="53"/>
      <c r="M25" s="53"/>
      <c r="N25" s="54" t="s">
        <v>56</v>
      </c>
      <c r="O25" s="54"/>
      <c r="P25" s="54"/>
      <c r="Q25" s="54"/>
    </row>
    <row r="26" spans="1:17" s="50" customFormat="1" ht="30">
      <c r="A26" s="55"/>
      <c r="B26" s="56" t="s">
        <v>11</v>
      </c>
      <c r="C26" s="57" t="s">
        <v>10</v>
      </c>
      <c r="D26" s="58" t="s">
        <v>9</v>
      </c>
      <c r="E26" s="56" t="s">
        <v>8</v>
      </c>
      <c r="F26" s="59" t="s">
        <v>11</v>
      </c>
      <c r="G26" s="60" t="s">
        <v>10</v>
      </c>
      <c r="H26" s="61" t="s">
        <v>9</v>
      </c>
      <c r="I26" s="59" t="s">
        <v>8</v>
      </c>
      <c r="J26" s="62" t="s">
        <v>11</v>
      </c>
      <c r="K26" s="63" t="s">
        <v>10</v>
      </c>
      <c r="L26" s="64" t="s">
        <v>9</v>
      </c>
      <c r="M26" s="62" t="s">
        <v>8</v>
      </c>
      <c r="N26" s="65" t="s">
        <v>11</v>
      </c>
      <c r="O26" s="66" t="s">
        <v>10</v>
      </c>
      <c r="P26" s="67" t="s">
        <v>9</v>
      </c>
      <c r="Q26" s="65" t="s">
        <v>8</v>
      </c>
    </row>
    <row r="27" spans="1:17">
      <c r="A27" s="1" t="s">
        <v>7</v>
      </c>
      <c r="B27" s="7" t="s">
        <v>69</v>
      </c>
      <c r="C27" s="8">
        <v>73</v>
      </c>
      <c r="D27" s="9">
        <v>63</v>
      </c>
      <c r="E27" s="7" t="s">
        <v>24</v>
      </c>
      <c r="F27" s="17" t="s">
        <v>70</v>
      </c>
      <c r="G27" s="18">
        <v>72</v>
      </c>
      <c r="H27" s="19">
        <v>35</v>
      </c>
      <c r="I27" s="17" t="s">
        <v>24</v>
      </c>
      <c r="J27" s="28" t="s">
        <v>64</v>
      </c>
      <c r="K27" s="29">
        <v>25</v>
      </c>
      <c r="L27" s="30">
        <v>0</v>
      </c>
      <c r="M27" s="28" t="s">
        <v>65</v>
      </c>
      <c r="N27" s="39" t="s">
        <v>20</v>
      </c>
      <c r="O27" s="40"/>
      <c r="P27" s="41"/>
      <c r="Q27" s="39"/>
    </row>
    <row r="28" spans="1:17">
      <c r="A28" s="1" t="s">
        <v>6</v>
      </c>
      <c r="B28" s="7" t="s">
        <v>66</v>
      </c>
      <c r="C28" s="8">
        <v>110</v>
      </c>
      <c r="D28" s="9">
        <f>62/E24</f>
        <v>52.100840336134453</v>
      </c>
      <c r="E28" s="7" t="s">
        <v>28</v>
      </c>
      <c r="F28" s="17" t="s">
        <v>67</v>
      </c>
      <c r="G28" s="18">
        <v>126</v>
      </c>
      <c r="H28" s="19">
        <v>50</v>
      </c>
      <c r="I28" s="17" t="s">
        <v>24</v>
      </c>
      <c r="J28" s="28" t="s">
        <v>68</v>
      </c>
      <c r="K28" s="29">
        <v>210</v>
      </c>
      <c r="L28" s="30">
        <v>17</v>
      </c>
      <c r="M28" s="28" t="s">
        <v>24</v>
      </c>
      <c r="N28" s="39" t="s">
        <v>20</v>
      </c>
      <c r="O28" s="40"/>
      <c r="P28" s="41"/>
      <c r="Q28" s="39"/>
    </row>
    <row r="29" spans="1:17">
      <c r="A29" s="1" t="s">
        <v>5</v>
      </c>
      <c r="B29" s="7" t="s">
        <v>71</v>
      </c>
      <c r="C29" s="8">
        <v>168</v>
      </c>
      <c r="D29" s="9">
        <v>249</v>
      </c>
      <c r="E29" s="7" t="s">
        <v>72</v>
      </c>
      <c r="F29" s="17" t="s">
        <v>20</v>
      </c>
      <c r="G29" s="18">
        <v>0</v>
      </c>
      <c r="H29" s="19"/>
      <c r="I29" s="17"/>
      <c r="J29" s="28" t="s">
        <v>20</v>
      </c>
      <c r="K29" s="29"/>
      <c r="L29" s="30"/>
      <c r="M29" s="28"/>
      <c r="N29" s="39" t="s">
        <v>20</v>
      </c>
      <c r="O29" s="40"/>
      <c r="P29" s="41"/>
      <c r="Q29" s="39"/>
    </row>
    <row r="30" spans="1:17">
      <c r="A30" s="1" t="s">
        <v>4</v>
      </c>
      <c r="B30" s="7" t="s">
        <v>76</v>
      </c>
      <c r="C30" s="8">
        <v>250</v>
      </c>
      <c r="D30" s="9">
        <v>450</v>
      </c>
      <c r="E30" s="7" t="s">
        <v>17</v>
      </c>
      <c r="F30" s="17" t="s">
        <v>77</v>
      </c>
      <c r="G30" s="18">
        <v>247</v>
      </c>
      <c r="H30" s="19">
        <v>300</v>
      </c>
      <c r="I30" s="17" t="s">
        <v>17</v>
      </c>
      <c r="J30" s="28" t="s">
        <v>20</v>
      </c>
      <c r="K30" s="29"/>
      <c r="L30" s="30"/>
      <c r="M30" s="28"/>
      <c r="N30" s="39" t="s">
        <v>20</v>
      </c>
      <c r="O30" s="40"/>
      <c r="P30" s="41"/>
      <c r="Q30" s="39"/>
    </row>
    <row r="31" spans="1:17">
      <c r="A31" s="1" t="s">
        <v>3</v>
      </c>
      <c r="B31" s="7" t="s">
        <v>80</v>
      </c>
      <c r="C31" s="8">
        <v>82</v>
      </c>
      <c r="D31" s="9">
        <v>75</v>
      </c>
      <c r="E31" s="7" t="s">
        <v>17</v>
      </c>
      <c r="F31" s="17" t="s">
        <v>20</v>
      </c>
      <c r="G31" s="18"/>
      <c r="H31" s="19"/>
      <c r="I31" s="17"/>
      <c r="J31" s="28" t="s">
        <v>20</v>
      </c>
      <c r="K31" s="29"/>
      <c r="L31" s="30"/>
      <c r="M31" s="28"/>
      <c r="N31" s="39" t="s">
        <v>20</v>
      </c>
      <c r="O31" s="40"/>
      <c r="P31" s="41"/>
      <c r="Q31" s="39"/>
    </row>
    <row r="32" spans="1:17">
      <c r="A32" s="1" t="s">
        <v>2</v>
      </c>
      <c r="B32" s="7" t="s">
        <v>20</v>
      </c>
      <c r="C32" s="8">
        <v>0</v>
      </c>
      <c r="D32" s="9">
        <v>0</v>
      </c>
      <c r="E32" s="7"/>
      <c r="F32" s="17" t="s">
        <v>81</v>
      </c>
      <c r="G32" s="18">
        <v>180</v>
      </c>
      <c r="H32" s="19">
        <v>20</v>
      </c>
      <c r="I32" s="17" t="s">
        <v>17</v>
      </c>
      <c r="J32" s="28" t="s">
        <v>20</v>
      </c>
      <c r="K32" s="29"/>
      <c r="L32" s="30"/>
      <c r="M32" s="28"/>
      <c r="N32" s="39" t="s">
        <v>20</v>
      </c>
      <c r="O32" s="40"/>
      <c r="P32" s="41"/>
      <c r="Q32" s="39"/>
    </row>
    <row r="33" spans="1:17">
      <c r="A33" s="1" t="s">
        <v>1</v>
      </c>
      <c r="B33" s="7" t="s">
        <v>82</v>
      </c>
      <c r="C33" s="8">
        <v>35</v>
      </c>
      <c r="D33" s="9">
        <v>29</v>
      </c>
      <c r="E33" s="7" t="s">
        <v>83</v>
      </c>
      <c r="F33" s="17" t="s">
        <v>82</v>
      </c>
      <c r="G33" s="20">
        <v>35</v>
      </c>
      <c r="H33" s="21">
        <v>29</v>
      </c>
      <c r="I33" s="17" t="s">
        <v>83</v>
      </c>
      <c r="J33" s="28" t="s">
        <v>20</v>
      </c>
      <c r="K33" s="29"/>
      <c r="L33" s="30"/>
      <c r="M33" s="28"/>
      <c r="N33" s="39" t="s">
        <v>20</v>
      </c>
      <c r="O33" s="40"/>
      <c r="P33" s="41"/>
      <c r="Q33" s="39"/>
    </row>
    <row r="34" spans="1:17">
      <c r="A34" s="1" t="s">
        <v>0</v>
      </c>
      <c r="B34" s="7" t="s">
        <v>75</v>
      </c>
      <c r="C34" s="8"/>
      <c r="D34" s="9"/>
      <c r="E34" s="7"/>
      <c r="F34" s="17" t="s">
        <v>74</v>
      </c>
      <c r="G34" s="20">
        <f>163*2</f>
        <v>326</v>
      </c>
      <c r="H34" s="21">
        <v>59</v>
      </c>
      <c r="I34" s="17" t="s">
        <v>24</v>
      </c>
      <c r="J34" s="28" t="s">
        <v>20</v>
      </c>
      <c r="K34" s="29"/>
      <c r="L34" s="30"/>
      <c r="M34" s="28"/>
      <c r="N34" s="39" t="s">
        <v>20</v>
      </c>
      <c r="O34" s="40"/>
      <c r="P34" s="41"/>
      <c r="Q34" s="39"/>
    </row>
    <row r="35" spans="1:17">
      <c r="B35" s="10"/>
      <c r="C35" s="8">
        <f>SUM(C27:C34)</f>
        <v>718</v>
      </c>
      <c r="D35" s="9">
        <f>SUM(D27:D34)</f>
        <v>918.10084033613452</v>
      </c>
      <c r="E35" s="10"/>
      <c r="F35" s="22"/>
      <c r="G35" s="20">
        <f>SUM(G27:G34)</f>
        <v>986</v>
      </c>
      <c r="H35" s="21">
        <f>SUM(H27:H34)</f>
        <v>493</v>
      </c>
      <c r="I35" s="22"/>
      <c r="J35" s="33"/>
      <c r="K35" s="31">
        <f>SUM(K27:K34)</f>
        <v>235</v>
      </c>
      <c r="L35" s="32">
        <f>SUM(L27:L34)</f>
        <v>17</v>
      </c>
      <c r="M35" s="33"/>
      <c r="N35" s="44"/>
      <c r="O35" s="42">
        <f>SUM(O27:O34)</f>
        <v>0</v>
      </c>
      <c r="P35" s="43">
        <f>SUM(P27:P34)</f>
        <v>0</v>
      </c>
      <c r="Q35" s="44"/>
    </row>
    <row r="36" spans="1:17" ht="15.75" thickBot="1">
      <c r="B36" s="10"/>
      <c r="C36" s="11"/>
      <c r="D36" s="12"/>
      <c r="E36" s="10"/>
      <c r="F36" s="22"/>
      <c r="G36" s="23"/>
      <c r="H36" s="24"/>
      <c r="I36" s="22"/>
      <c r="J36" s="33"/>
      <c r="K36" s="34"/>
      <c r="L36" s="35"/>
      <c r="M36" s="33"/>
      <c r="N36" s="44"/>
      <c r="O36" s="45"/>
      <c r="P36" s="46"/>
      <c r="Q36" s="44"/>
    </row>
    <row r="37" spans="1:17" ht="15.75" thickBot="1">
      <c r="A37" s="6" t="s">
        <v>86</v>
      </c>
      <c r="B37" s="14"/>
      <c r="C37" s="15">
        <f>C35+C23</f>
        <v>3983</v>
      </c>
      <c r="D37" s="16">
        <f>D35+D23</f>
        <v>3481.9831932773113</v>
      </c>
      <c r="E37" s="14"/>
      <c r="F37" s="25"/>
      <c r="G37" s="26">
        <f>G35+G23</f>
        <v>5078</v>
      </c>
      <c r="H37" s="27">
        <f>H35+H23</f>
        <v>2186.5</v>
      </c>
      <c r="I37" s="25"/>
      <c r="J37" s="36"/>
      <c r="K37" s="37">
        <f>K35+K23</f>
        <v>2910</v>
      </c>
      <c r="L37" s="38">
        <f>L35+L23</f>
        <v>684</v>
      </c>
      <c r="M37" s="36"/>
      <c r="N37" s="47"/>
      <c r="O37" s="48">
        <f>O35+O23</f>
        <v>2022</v>
      </c>
      <c r="P37" s="49">
        <f>P35+P23</f>
        <v>1772.9495798319329</v>
      </c>
      <c r="Q37" s="44"/>
    </row>
  </sheetData>
  <mergeCells count="12">
    <mergeCell ref="N8:Q8"/>
    <mergeCell ref="N25:Q25"/>
    <mergeCell ref="B2:E2"/>
    <mergeCell ref="F2:I2"/>
    <mergeCell ref="J2:M2"/>
    <mergeCell ref="N2:Q2"/>
    <mergeCell ref="B8:E8"/>
    <mergeCell ref="F8:I8"/>
    <mergeCell ref="J8:M8"/>
    <mergeCell ref="B25:E25"/>
    <mergeCell ref="F25:I25"/>
    <mergeCell ref="J25:M2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matériel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Romicianu</dc:creator>
  <cp:lastModifiedBy>Romicianu</cp:lastModifiedBy>
  <dcterms:created xsi:type="dcterms:W3CDTF">2017-12-05T09:01:44Z</dcterms:created>
  <dcterms:modified xsi:type="dcterms:W3CDTF">2017-12-05T11:16:41Z</dcterms:modified>
</cp:coreProperties>
</file>