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E:\DATA JEAN\MARCHE - GPS - GR -  topo - sports\Via Alpina GPX\"/>
    </mc:Choice>
  </mc:AlternateContent>
  <xr:revisionPtr revIDLastSave="0" documentId="13_ncr:1_{ADD5F57D-0DC4-4A46-9FD1-06C6D112C836}" xr6:coauthVersionLast="47" xr6:coauthVersionMax="47" xr10:uidLastSave="{00000000-0000-0000-0000-000000000000}"/>
  <bookViews>
    <workbookView xWindow="42390" yWindow="480" windowWidth="24645" windowHeight="20805" xr2:uid="{00000000-000D-0000-FFFF-FFFF00000000}"/>
  </bookViews>
  <sheets>
    <sheet name="plan de march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0" i="1" l="1"/>
  <c r="J114" i="1"/>
  <c r="J115" i="1"/>
  <c r="K115" i="1" s="1"/>
  <c r="J116" i="1"/>
  <c r="K116" i="1" s="1"/>
  <c r="J117" i="1"/>
  <c r="K117" i="1" s="1"/>
  <c r="J118" i="1"/>
  <c r="K118" i="1" s="1"/>
  <c r="K114" i="1"/>
  <c r="E119" i="1"/>
  <c r="F119" i="1"/>
  <c r="F120" i="1" s="1"/>
  <c r="G119" i="1"/>
  <c r="D119" i="1"/>
  <c r="B118" i="1"/>
  <c r="B114" i="1"/>
  <c r="B115" i="1"/>
  <c r="B116" i="1"/>
  <c r="B117" i="1"/>
  <c r="J4" i="1"/>
  <c r="K4" i="1" s="1"/>
  <c r="J5" i="1"/>
  <c r="K5" i="1" s="1"/>
  <c r="J6" i="1"/>
  <c r="K6" i="1" s="1"/>
  <c r="J7" i="1"/>
  <c r="K7" i="1" s="1"/>
  <c r="J8" i="1"/>
  <c r="K8" i="1" s="1"/>
  <c r="J9" i="1"/>
  <c r="J10" i="1"/>
  <c r="J11" i="1"/>
  <c r="J12" i="1"/>
  <c r="J13" i="1"/>
  <c r="J14" i="1"/>
  <c r="J15" i="1"/>
  <c r="J16" i="1"/>
  <c r="K16" i="1" s="1"/>
  <c r="J17" i="1"/>
  <c r="J18" i="1"/>
  <c r="K18" i="1" s="1"/>
  <c r="J19" i="1"/>
  <c r="J20" i="1"/>
  <c r="J21" i="1"/>
  <c r="J22" i="1"/>
  <c r="J23" i="1"/>
  <c r="B14" i="1"/>
  <c r="B15" i="1"/>
  <c r="B16" i="1"/>
  <c r="B17" i="1"/>
  <c r="B18" i="1"/>
  <c r="B19" i="1"/>
  <c r="B20" i="1"/>
  <c r="B21" i="1"/>
  <c r="B22" i="1"/>
  <c r="B23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42" i="1"/>
  <c r="K42" i="1" s="1"/>
  <c r="J43" i="1"/>
  <c r="J44" i="1"/>
  <c r="J45" i="1"/>
  <c r="J46" i="1"/>
  <c r="J47" i="1"/>
  <c r="J48" i="1"/>
  <c r="J49" i="1"/>
  <c r="J50" i="1"/>
  <c r="J51" i="1"/>
  <c r="J52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24" i="1"/>
  <c r="K24" i="1" s="1"/>
  <c r="J25" i="1"/>
  <c r="K25" i="1" s="1"/>
  <c r="J26" i="1"/>
  <c r="K26" i="1" s="1"/>
  <c r="J27" i="1"/>
  <c r="K27" i="1" s="1"/>
  <c r="J28" i="1"/>
  <c r="J29" i="1"/>
  <c r="K29" i="1" s="1"/>
  <c r="J30" i="1"/>
  <c r="J31" i="1"/>
  <c r="J32" i="1"/>
  <c r="J33" i="1"/>
  <c r="J34" i="1"/>
  <c r="J35" i="1"/>
  <c r="K35" i="1" s="1"/>
  <c r="J36" i="1"/>
  <c r="J37" i="1"/>
  <c r="J38" i="1"/>
  <c r="K38" i="1" s="1"/>
  <c r="J39" i="1"/>
  <c r="J40" i="1"/>
  <c r="J41" i="1"/>
  <c r="J3" i="1"/>
  <c r="K3" i="1" s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55" i="1"/>
  <c r="J53" i="1"/>
  <c r="B53" i="1"/>
  <c r="C53" i="1" s="1"/>
  <c r="B54" i="1" s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28" i="1"/>
  <c r="B30" i="1"/>
  <c r="B31" i="1"/>
  <c r="B29" i="1"/>
  <c r="B5" i="1"/>
  <c r="B6" i="1"/>
  <c r="B7" i="1"/>
  <c r="B8" i="1"/>
  <c r="B9" i="1"/>
  <c r="B10" i="1"/>
  <c r="B11" i="1"/>
  <c r="B12" i="1"/>
  <c r="B13" i="1"/>
  <c r="B26" i="1"/>
  <c r="B27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4" i="1"/>
  <c r="F121" i="1" l="1"/>
  <c r="L7" i="1"/>
  <c r="K9" i="1"/>
  <c r="L8" i="1" s="1"/>
  <c r="L6" i="1"/>
  <c r="K19" i="1"/>
  <c r="K20" i="1" s="1"/>
  <c r="K17" i="1"/>
  <c r="L16" i="1" s="1"/>
  <c r="L4" i="1"/>
  <c r="L5" i="1"/>
  <c r="L3" i="1"/>
  <c r="K39" i="1"/>
  <c r="K40" i="1" s="1"/>
  <c r="K41" i="1" s="1"/>
  <c r="L40" i="1" s="1"/>
  <c r="K30" i="1"/>
  <c r="K31" i="1" s="1"/>
  <c r="K32" i="1" s="1"/>
  <c r="K33" i="1" s="1"/>
  <c r="K34" i="1" s="1"/>
  <c r="L33" i="1" s="1"/>
  <c r="L26" i="1"/>
  <c r="L25" i="1"/>
  <c r="K36" i="1"/>
  <c r="K37" i="1" s="1"/>
  <c r="L36" i="1" s="1"/>
  <c r="L24" i="1"/>
  <c r="K28" i="1"/>
  <c r="L27" i="1" s="1"/>
  <c r="K43" i="1"/>
  <c r="L42" i="1" s="1"/>
  <c r="L17" i="1" l="1"/>
  <c r="L18" i="1"/>
  <c r="K10" i="1"/>
  <c r="L19" i="1"/>
  <c r="K21" i="1"/>
  <c r="L41" i="1"/>
  <c r="L37" i="1"/>
  <c r="L38" i="1"/>
  <c r="L29" i="1"/>
  <c r="L39" i="1"/>
  <c r="L35" i="1"/>
  <c r="L32" i="1"/>
  <c r="L34" i="1"/>
  <c r="L30" i="1"/>
  <c r="L31" i="1"/>
  <c r="L28" i="1"/>
  <c r="K44" i="1"/>
  <c r="L43" i="1" s="1"/>
  <c r="K11" i="1" l="1"/>
  <c r="L9" i="1"/>
  <c r="L20" i="1"/>
  <c r="K22" i="1"/>
  <c r="K45" i="1"/>
  <c r="L44" i="1" s="1"/>
  <c r="K12" i="1" l="1"/>
  <c r="L10" i="1"/>
  <c r="K23" i="1"/>
  <c r="L21" i="1"/>
  <c r="K46" i="1"/>
  <c r="L45" i="1" s="1"/>
  <c r="L22" i="1" l="1"/>
  <c r="L23" i="1"/>
  <c r="L11" i="1"/>
  <c r="K13" i="1"/>
  <c r="K47" i="1"/>
  <c r="L46" i="1" s="1"/>
  <c r="K14" i="1" l="1"/>
  <c r="L12" i="1"/>
  <c r="K48" i="1"/>
  <c r="L47" i="1" s="1"/>
  <c r="K15" i="1" l="1"/>
  <c r="L13" i="1"/>
  <c r="K49" i="1"/>
  <c r="L48" i="1" s="1"/>
  <c r="L15" i="1" l="1"/>
  <c r="L14" i="1"/>
  <c r="K50" i="1"/>
  <c r="L49" i="1" s="1"/>
  <c r="K51" i="1" l="1"/>
  <c r="L50" i="1" s="1"/>
  <c r="K52" i="1" l="1"/>
  <c r="L51" i="1" s="1"/>
  <c r="K53" i="1" l="1"/>
  <c r="L52" i="1" s="1"/>
  <c r="K54" i="1" l="1"/>
  <c r="L53" i="1" s="1"/>
  <c r="K55" i="1" l="1"/>
  <c r="L54" i="1" s="1"/>
  <c r="K56" i="1" l="1"/>
  <c r="L55" i="1" s="1"/>
  <c r="K57" i="1" l="1"/>
  <c r="L56" i="1" s="1"/>
  <c r="K58" i="1" l="1"/>
  <c r="L57" i="1" s="1"/>
  <c r="K59" i="1" l="1"/>
  <c r="L58" i="1" s="1"/>
  <c r="K60" i="1" l="1"/>
  <c r="L59" i="1" s="1"/>
  <c r="K61" i="1" l="1"/>
  <c r="L60" i="1" s="1"/>
  <c r="K62" i="1" l="1"/>
  <c r="L61" i="1" s="1"/>
  <c r="K63" i="1" l="1"/>
  <c r="L62" i="1" s="1"/>
  <c r="K64" i="1" l="1"/>
  <c r="L63" i="1" s="1"/>
  <c r="K65" i="1" l="1"/>
  <c r="L64" i="1" s="1"/>
  <c r="K66" i="1" l="1"/>
  <c r="L65" i="1" s="1"/>
  <c r="K67" i="1" l="1"/>
  <c r="L66" i="1" s="1"/>
  <c r="K68" i="1" l="1"/>
  <c r="L67" i="1" s="1"/>
  <c r="K69" i="1" l="1"/>
  <c r="L68" i="1" s="1"/>
  <c r="K70" i="1" l="1"/>
  <c r="L69" i="1" s="1"/>
  <c r="K71" i="1" l="1"/>
  <c r="L70" i="1" s="1"/>
  <c r="K72" i="1" l="1"/>
  <c r="L71" i="1" s="1"/>
  <c r="K73" i="1" l="1"/>
  <c r="L72" i="1" s="1"/>
  <c r="K74" i="1" l="1"/>
  <c r="L73" i="1" s="1"/>
  <c r="K75" i="1" l="1"/>
  <c r="L74" i="1" s="1"/>
  <c r="K76" i="1" l="1"/>
  <c r="L75" i="1" s="1"/>
  <c r="K77" i="1" l="1"/>
  <c r="L76" i="1" s="1"/>
  <c r="K78" i="1" l="1"/>
  <c r="L77" i="1" s="1"/>
  <c r="K79" i="1" l="1"/>
  <c r="L78" i="1" s="1"/>
  <c r="K80" i="1" l="1"/>
  <c r="L79" i="1" s="1"/>
  <c r="K81" i="1" l="1"/>
  <c r="L80" i="1" s="1"/>
  <c r="K82" i="1" l="1"/>
  <c r="L81" i="1" s="1"/>
  <c r="K83" i="1" l="1"/>
  <c r="L82" i="1" s="1"/>
  <c r="K84" i="1" l="1"/>
  <c r="L83" i="1" s="1"/>
  <c r="K85" i="1" l="1"/>
  <c r="L84" i="1" s="1"/>
  <c r="K86" i="1" l="1"/>
  <c r="L85" i="1" s="1"/>
  <c r="K87" i="1" l="1"/>
  <c r="L86" i="1" s="1"/>
  <c r="K88" i="1" l="1"/>
  <c r="L87" i="1" s="1"/>
  <c r="K89" i="1" l="1"/>
  <c r="L88" i="1" s="1"/>
  <c r="K90" i="1" l="1"/>
  <c r="L89" i="1" s="1"/>
  <c r="K91" i="1" l="1"/>
  <c r="L90" i="1" s="1"/>
  <c r="K92" i="1" l="1"/>
  <c r="L91" i="1" s="1"/>
  <c r="K93" i="1" l="1"/>
  <c r="L92" i="1" s="1"/>
  <c r="K94" i="1" l="1"/>
  <c r="L93" i="1" s="1"/>
  <c r="K95" i="1" l="1"/>
  <c r="L94" i="1" s="1"/>
  <c r="K96" i="1" l="1"/>
  <c r="L95" i="1" s="1"/>
  <c r="K97" i="1" l="1"/>
  <c r="L96" i="1" s="1"/>
  <c r="K98" i="1" l="1"/>
  <c r="L97" i="1" s="1"/>
  <c r="K99" i="1" l="1"/>
  <c r="L98" i="1" s="1"/>
  <c r="K100" i="1" l="1"/>
  <c r="L99" i="1" s="1"/>
  <c r="K101" i="1" l="1"/>
  <c r="L100" i="1" s="1"/>
  <c r="K102" i="1" l="1"/>
  <c r="L101" i="1" s="1"/>
  <c r="K103" i="1" l="1"/>
  <c r="L102" i="1" s="1"/>
  <c r="K104" i="1" l="1"/>
  <c r="L103" i="1" s="1"/>
  <c r="K105" i="1" l="1"/>
  <c r="L104" i="1" s="1"/>
  <c r="K106" i="1" l="1"/>
  <c r="L105" i="1" s="1"/>
  <c r="K107" i="1" l="1"/>
  <c r="L106" i="1" s="1"/>
  <c r="K108" i="1" l="1"/>
  <c r="L107" i="1" s="1"/>
  <c r="K109" i="1" l="1"/>
  <c r="L108" i="1" s="1"/>
  <c r="K110" i="1" l="1"/>
  <c r="L109" i="1" s="1"/>
  <c r="K111" i="1" l="1"/>
  <c r="L110" i="1" s="1"/>
  <c r="K112" i="1" l="1"/>
  <c r="L111" i="1" s="1"/>
  <c r="K113" i="1" l="1"/>
  <c r="L112" i="1" s="1"/>
</calcChain>
</file>

<file path=xl/sharedStrings.xml><?xml version="1.0" encoding="utf-8"?>
<sst xmlns="http://schemas.openxmlformats.org/spreadsheetml/2006/main" count="331" uniqueCount="263">
  <si>
    <t>étape</t>
  </si>
  <si>
    <t>Km</t>
  </si>
  <si>
    <t>alim</t>
  </si>
  <si>
    <t>de</t>
  </si>
  <si>
    <t>à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</si>
  <si>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</si>
  <si>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</si>
  <si>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</si>
  <si>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</si>
  <si>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</si>
  <si>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</si>
  <si>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</si>
  <si>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</si>
  <si>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</si>
  <si>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</si>
  <si>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</si>
  <si>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</si>
  <si>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</si>
  <si>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</si>
  <si>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</si>
  <si>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</si>
  <si>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</si>
  <si>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</si>
  <si>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</si>
  <si>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</si>
  <si>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</si>
  <si>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</si>
  <si>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</si>
  <si>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</si>
  <si>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</si>
  <si>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</si>
  <si>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</si>
  <si>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</si>
  <si>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</si>
  <si>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Trieste</t>
  </si>
  <si>
    <t>resto</t>
  </si>
  <si>
    <t>n</t>
  </si>
  <si>
    <t>montée</t>
  </si>
  <si>
    <t>Tolmezzo</t>
  </si>
  <si>
    <t>Ovaro</t>
  </si>
  <si>
    <t>Sauris di Sotto</t>
  </si>
  <si>
    <t>Refuge Padova</t>
  </si>
  <si>
    <t>Refuge P. Galassi</t>
  </si>
  <si>
    <t>Forni si Sopra</t>
  </si>
  <si>
    <t>Refuge pordenone</t>
  </si>
  <si>
    <t>Ref Citta di Fiume</t>
  </si>
  <si>
    <t>Pieve di Livinallongo</t>
  </si>
  <si>
    <t>Passo Pordoi</t>
  </si>
  <si>
    <t>Refuge Contrin</t>
  </si>
  <si>
    <t>Penia</t>
  </si>
  <si>
    <t>Fontanazzo</t>
  </si>
  <si>
    <t>Refuge Antermoia</t>
  </si>
  <si>
    <t>Schlernhaus</t>
  </si>
  <si>
    <t>Bolzano</t>
  </si>
  <si>
    <t>Refuge Merano</t>
  </si>
  <si>
    <t>Refuge del Valico</t>
  </si>
  <si>
    <t>Marano</t>
  </si>
  <si>
    <t>Jausenstation Patleid</t>
  </si>
  <si>
    <t>Certosa / Karthaus</t>
  </si>
  <si>
    <t>Refuge Similaun</t>
  </si>
  <si>
    <t>Senales</t>
  </si>
  <si>
    <t>Vent</t>
  </si>
  <si>
    <t>Zwieselstein</t>
  </si>
  <si>
    <t>Braunschweiger hutte</t>
  </si>
  <si>
    <t>Wenns</t>
  </si>
  <si>
    <t>Zams am Inn</t>
  </si>
  <si>
    <t>Memmiger Hutte</t>
  </si>
  <si>
    <t>Holzgau</t>
  </si>
  <si>
    <t>Kemptner Hutte</t>
  </si>
  <si>
    <t>Oberstdorf</t>
  </si>
  <si>
    <t>R</t>
  </si>
  <si>
    <t>R51</t>
  </si>
  <si>
    <t>Mindelheimer Hutte</t>
  </si>
  <si>
    <t>R52</t>
  </si>
  <si>
    <t>R53</t>
  </si>
  <si>
    <t>R54</t>
  </si>
  <si>
    <t>R55</t>
  </si>
  <si>
    <t>R56</t>
  </si>
  <si>
    <t>R57</t>
  </si>
  <si>
    <t>R58</t>
  </si>
  <si>
    <t>R59</t>
  </si>
  <si>
    <t>R60</t>
  </si>
  <si>
    <t>R61</t>
  </si>
  <si>
    <t>R62</t>
  </si>
  <si>
    <t>R63</t>
  </si>
  <si>
    <t>R64</t>
  </si>
  <si>
    <t>R65</t>
  </si>
  <si>
    <t>R66</t>
  </si>
  <si>
    <t>R67</t>
  </si>
  <si>
    <t>R68</t>
  </si>
  <si>
    <t>R69</t>
  </si>
  <si>
    <t>R70</t>
  </si>
  <si>
    <t>R71</t>
  </si>
  <si>
    <t>R72</t>
  </si>
  <si>
    <t>R73</t>
  </si>
  <si>
    <t>R74</t>
  </si>
  <si>
    <t>R75</t>
  </si>
  <si>
    <t>R76</t>
  </si>
  <si>
    <t>R77</t>
  </si>
  <si>
    <t>R78</t>
  </si>
  <si>
    <t>R79</t>
  </si>
  <si>
    <t>R80</t>
  </si>
  <si>
    <t>R81</t>
  </si>
  <si>
    <t>R82</t>
  </si>
  <si>
    <t>R83</t>
  </si>
  <si>
    <t>R84</t>
  </si>
  <si>
    <t>R85</t>
  </si>
  <si>
    <t>R86</t>
  </si>
  <si>
    <t>R87</t>
  </si>
  <si>
    <t>R88</t>
  </si>
  <si>
    <t>R89</t>
  </si>
  <si>
    <t>R90</t>
  </si>
  <si>
    <t>R91</t>
  </si>
  <si>
    <t>R92</t>
  </si>
  <si>
    <t>R93</t>
  </si>
  <si>
    <t>R94</t>
  </si>
  <si>
    <t>R95</t>
  </si>
  <si>
    <t>R96</t>
  </si>
  <si>
    <t>R97</t>
  </si>
  <si>
    <t>R98</t>
  </si>
  <si>
    <t>R99</t>
  </si>
  <si>
    <t>R100</t>
  </si>
  <si>
    <t>R101</t>
  </si>
  <si>
    <t>R102</t>
  </si>
  <si>
    <t>R103</t>
  </si>
  <si>
    <t>R104</t>
  </si>
  <si>
    <t>R105</t>
  </si>
  <si>
    <t>R106</t>
  </si>
  <si>
    <t>R107</t>
  </si>
  <si>
    <t>R108</t>
  </si>
  <si>
    <t>R109</t>
  </si>
  <si>
    <t>R110</t>
  </si>
  <si>
    <t>Schröcken</t>
  </si>
  <si>
    <t>Buchboden</t>
  </si>
  <si>
    <t>St Gerold</t>
  </si>
  <si>
    <t>Feldrich</t>
  </si>
  <si>
    <t>Gafadura Hutte</t>
  </si>
  <si>
    <t>Sücka</t>
  </si>
  <si>
    <t>Plälzer Hutte</t>
  </si>
  <si>
    <t>Schesalplana Hutte</t>
  </si>
  <si>
    <t>Carschina Hutte</t>
  </si>
  <si>
    <t>St Antönien</t>
  </si>
  <si>
    <t>Gargellen</t>
  </si>
  <si>
    <t>Tübinger Hutte</t>
  </si>
  <si>
    <t>Madlerner Haus</t>
  </si>
  <si>
    <t>Jamtal Hutte</t>
  </si>
  <si>
    <t>Scuol</t>
  </si>
  <si>
    <t>S-Charl</t>
  </si>
  <si>
    <t>Taufers/Tubre</t>
  </si>
  <si>
    <t>Stiffs/Stelvio</t>
  </si>
  <si>
    <t>Stilfer Josh Pass</t>
  </si>
  <si>
    <t>Arnoga</t>
  </si>
  <si>
    <t>Eita</t>
  </si>
  <si>
    <t>Malghera</t>
  </si>
  <si>
    <t>Rifugio Schiazzera</t>
  </si>
  <si>
    <t>Tirano</t>
  </si>
  <si>
    <t>Poschiavo</t>
  </si>
  <si>
    <t>Rifugio Zoia</t>
  </si>
  <si>
    <t>Chiareggio</t>
  </si>
  <si>
    <t>Maloja</t>
  </si>
  <si>
    <t>Juf</t>
  </si>
  <si>
    <t>Inneferrera</t>
  </si>
  <si>
    <t>Isola</t>
  </si>
  <si>
    <t>Pian San Giacomo</t>
  </si>
  <si>
    <t>Selma</t>
  </si>
  <si>
    <t>Capana Alpe Cava</t>
  </si>
  <si>
    <t>Biasca</t>
  </si>
  <si>
    <t>Capanna d'Elfa</t>
  </si>
  <si>
    <t>Sonogno</t>
  </si>
  <si>
    <t>Prato Sornico</t>
  </si>
  <si>
    <t>Fontana</t>
  </si>
  <si>
    <t>Robiei</t>
  </si>
  <si>
    <t>Riale</t>
  </si>
  <si>
    <t>Ulrichen</t>
  </si>
  <si>
    <t>Fieschertal</t>
  </si>
  <si>
    <t>Riederalp</t>
  </si>
  <si>
    <t>topo</t>
  </si>
  <si>
    <t>Gampel/Steg</t>
  </si>
  <si>
    <t>Leukerbad</t>
  </si>
  <si>
    <t>Schwarenbach</t>
  </si>
  <si>
    <t>Adelboden</t>
  </si>
  <si>
    <t>Lenk</t>
  </si>
  <si>
    <t>Lauenen</t>
  </si>
  <si>
    <t>Gsteig</t>
  </si>
  <si>
    <t>Godey</t>
  </si>
  <si>
    <t>Anzeindaz</t>
  </si>
  <si>
    <t>Col du Demècre</t>
  </si>
  <si>
    <t>Cabane de Susanfe</t>
  </si>
  <si>
    <t>Refuge Tornay-Bostan</t>
  </si>
  <si>
    <t>Samoens</t>
  </si>
  <si>
    <t>TOTAL GENERAL</t>
  </si>
  <si>
    <t>achats</t>
  </si>
  <si>
    <t>Refugio Premuda</t>
  </si>
  <si>
    <t>Matavun</t>
  </si>
  <si>
    <t>Razdrto</t>
  </si>
  <si>
    <t>Predjama</t>
  </si>
  <si>
    <t>Crni vrh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</si>
  <si>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</si>
  <si>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</si>
  <si>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</si>
  <si>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</si>
  <si>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</si>
  <si>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</si>
  <si>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</si>
  <si>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</si>
  <si>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</si>
  <si>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R11</t>
  </si>
  <si>
    <t>Idrija</t>
  </si>
  <si>
    <t>Planinska koca na Ermanovcu</t>
  </si>
  <si>
    <t>Porezen</t>
  </si>
  <si>
    <t>Crna prst</t>
  </si>
  <si>
    <t>Rjava skala</t>
  </si>
  <si>
    <t>Dom na Komni</t>
  </si>
  <si>
    <t>Koca pri Triglavskih jezerih</t>
  </si>
  <si>
    <t>Trzaska koca na Dolicu</t>
  </si>
  <si>
    <t>R12</t>
  </si>
  <si>
    <t>R10a</t>
  </si>
  <si>
    <t>R10b</t>
  </si>
  <si>
    <t>R13</t>
  </si>
  <si>
    <t>Trenta</t>
  </si>
  <si>
    <t>R14</t>
  </si>
  <si>
    <t>R15</t>
  </si>
  <si>
    <t>R16</t>
  </si>
  <si>
    <t>R17</t>
  </si>
  <si>
    <t>R18</t>
  </si>
  <si>
    <t>R19</t>
  </si>
  <si>
    <t>R20</t>
  </si>
  <si>
    <t>Dom v Tamarju</t>
  </si>
  <si>
    <t>Thörl Maglem</t>
  </si>
  <si>
    <t>Feistritzer</t>
  </si>
  <si>
    <t>Egger Alm</t>
  </si>
  <si>
    <t>Nassfeld</t>
  </si>
  <si>
    <t>Zollinersee Hutte ehm</t>
  </si>
  <si>
    <t>Untere Valentinalm</t>
  </si>
  <si>
    <t>Reprise JAUNE</t>
  </si>
  <si>
    <t>fait</t>
  </si>
  <si>
    <t>Arte Terme</t>
  </si>
  <si>
    <t>Brig</t>
  </si>
  <si>
    <t>lac de Sasanfe</t>
  </si>
  <si>
    <t>Ref Moed d'Anterne</t>
  </si>
  <si>
    <t>La Flégère</t>
  </si>
  <si>
    <t>Champex</t>
  </si>
  <si>
    <t>R111</t>
  </si>
  <si>
    <t>R112</t>
  </si>
  <si>
    <t>R113</t>
  </si>
  <si>
    <t>R114</t>
  </si>
  <si>
    <t>R115</t>
  </si>
  <si>
    <t>Bourg St Pierre</t>
  </si>
  <si>
    <t>Col de Forclaz</t>
  </si>
  <si>
    <t>moyenne jour de marche</t>
  </si>
  <si>
    <t xml:space="preserve"> 15&amp;16/07</t>
  </si>
  <si>
    <t xml:space="preserve"> 6&amp;7/07</t>
  </si>
  <si>
    <t>22&amp;23/06</t>
  </si>
  <si>
    <t xml:space="preserve"> 26&amp;27/07</t>
  </si>
  <si>
    <t>1 à 5/08</t>
  </si>
  <si>
    <t xml:space="preserve"> 14&amp;15/08</t>
  </si>
  <si>
    <t>moyenne jour avec 11 jours de repos arrêts</t>
  </si>
  <si>
    <t>73 jours</t>
  </si>
  <si>
    <t>bus</t>
  </si>
  <si>
    <t>22-24 août</t>
  </si>
  <si>
    <t>étapes réelles</t>
  </si>
  <si>
    <t>à l'arrivée</t>
  </si>
  <si>
    <t>heures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</si>
</sst>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40C]d\-mmm;@"/>
  </numFmts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3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/>
    <xf numFmtId="3" fontId="0" fillId="0" borderId="1" xfId="0" applyNumberFormat="1" applyBorder="1"/>
    <xf numFmtId="0" fontId="0" fillId="0" borderId="1" xfId="0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/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/>
    <xf numFmtId="165" fontId="0" fillId="0" borderId="0" xfId="0" applyNumberFormat="1"/>
    <xf numFmtId="165" fontId="0" fillId="0" borderId="0" xfId="0" applyNumberFormat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0" fillId="4" borderId="1" xfId="0" applyFill="1" applyBorder="1"/>
    <xf numFmtId="0" fontId="2" fillId="4" borderId="1" xfId="0" applyFont="1" applyFill="1" applyBorder="1"/>
    <xf numFmtId="1" fontId="2" fillId="0" borderId="5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6" fontId="0" fillId="0" borderId="2" xfId="0" applyNumberFormat="1" applyBorder="1" applyAlignment="1">
      <alignment horizontal="center" vertical="center"/>
    </xf>
    <xf numFmtId="16" fontId="0" fillId="0" borderId="3" xfId="0" applyNumberForma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Via Alpina</a:t>
            </a:r>
            <a:r>
              <a:rPr lang="fr-FR" baseline="0"/>
              <a:t> 2023 - heures de marche</a:t>
            </a:r>
            <a:endParaRPr lang="fr-FR"/>
          </a:p>
        </c:rich>
      </c:tx>
      <c:layout>
        <c:manualLayout>
          <c:xMode val="edge"/>
          <c:yMode val="edge"/>
          <c:x val="0.34595122484689411"/>
          <c:y val="2.7777777777777776E-2"/>
        </c:manualLayout>
      </c:layout>
      <c:overlay val="0"/>
      <c:spPr>
        <a:noFill/>
        <a:ln w="28575" cap="rnd">
          <a:solidFill>
            <a:schemeClr val="accent2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tx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'plan de marche'!$O$3:$O$75</c:f>
              <c:numCache>
                <c:formatCode>[$-40C]d\-mmm;@</c:formatCode>
                <c:ptCount val="73"/>
                <c:pt idx="0">
                  <c:v>45093</c:v>
                </c:pt>
                <c:pt idx="1">
                  <c:v>45094</c:v>
                </c:pt>
                <c:pt idx="2">
                  <c:v>45095</c:v>
                </c:pt>
                <c:pt idx="3">
                  <c:v>45096</c:v>
                </c:pt>
                <c:pt idx="4">
                  <c:v>45097</c:v>
                </c:pt>
                <c:pt idx="5">
                  <c:v>45098</c:v>
                </c:pt>
                <c:pt idx="6">
                  <c:v>45099</c:v>
                </c:pt>
                <c:pt idx="7">
                  <c:v>45100</c:v>
                </c:pt>
                <c:pt idx="8">
                  <c:v>45101</c:v>
                </c:pt>
                <c:pt idx="9">
                  <c:v>45102</c:v>
                </c:pt>
                <c:pt idx="10">
                  <c:v>45103</c:v>
                </c:pt>
                <c:pt idx="11">
                  <c:v>45104</c:v>
                </c:pt>
                <c:pt idx="12">
                  <c:v>45105</c:v>
                </c:pt>
                <c:pt idx="13">
                  <c:v>45106</c:v>
                </c:pt>
                <c:pt idx="14">
                  <c:v>45107</c:v>
                </c:pt>
                <c:pt idx="15">
                  <c:v>45108</c:v>
                </c:pt>
                <c:pt idx="16">
                  <c:v>45109</c:v>
                </c:pt>
                <c:pt idx="17">
                  <c:v>45110</c:v>
                </c:pt>
                <c:pt idx="18">
                  <c:v>45111</c:v>
                </c:pt>
                <c:pt idx="19">
                  <c:v>45112</c:v>
                </c:pt>
                <c:pt idx="20">
                  <c:v>45113</c:v>
                </c:pt>
                <c:pt idx="21">
                  <c:v>45114</c:v>
                </c:pt>
                <c:pt idx="22">
                  <c:v>45115</c:v>
                </c:pt>
                <c:pt idx="23">
                  <c:v>45116</c:v>
                </c:pt>
                <c:pt idx="24">
                  <c:v>45117</c:v>
                </c:pt>
                <c:pt idx="25">
                  <c:v>45118</c:v>
                </c:pt>
                <c:pt idx="26">
                  <c:v>45119</c:v>
                </c:pt>
                <c:pt idx="27">
                  <c:v>45120</c:v>
                </c:pt>
                <c:pt idx="28">
                  <c:v>45121</c:v>
                </c:pt>
                <c:pt idx="29">
                  <c:v>45122</c:v>
                </c:pt>
                <c:pt idx="30">
                  <c:v>45123</c:v>
                </c:pt>
                <c:pt idx="31">
                  <c:v>45124</c:v>
                </c:pt>
                <c:pt idx="32">
                  <c:v>45125</c:v>
                </c:pt>
                <c:pt idx="33">
                  <c:v>45126</c:v>
                </c:pt>
                <c:pt idx="34">
                  <c:v>45127</c:v>
                </c:pt>
                <c:pt idx="35">
                  <c:v>45128</c:v>
                </c:pt>
                <c:pt idx="36">
                  <c:v>45129</c:v>
                </c:pt>
                <c:pt idx="37">
                  <c:v>45130</c:v>
                </c:pt>
                <c:pt idx="38">
                  <c:v>45131</c:v>
                </c:pt>
                <c:pt idx="39">
                  <c:v>45132</c:v>
                </c:pt>
                <c:pt idx="40">
                  <c:v>45133</c:v>
                </c:pt>
                <c:pt idx="41">
                  <c:v>45134</c:v>
                </c:pt>
                <c:pt idx="42">
                  <c:v>45135</c:v>
                </c:pt>
                <c:pt idx="43">
                  <c:v>45136</c:v>
                </c:pt>
                <c:pt idx="44">
                  <c:v>45137</c:v>
                </c:pt>
                <c:pt idx="45">
                  <c:v>45138</c:v>
                </c:pt>
                <c:pt idx="46">
                  <c:v>45139</c:v>
                </c:pt>
                <c:pt idx="47">
                  <c:v>45140</c:v>
                </c:pt>
                <c:pt idx="48">
                  <c:v>45141</c:v>
                </c:pt>
                <c:pt idx="49">
                  <c:v>45142</c:v>
                </c:pt>
                <c:pt idx="50">
                  <c:v>45143</c:v>
                </c:pt>
                <c:pt idx="51">
                  <c:v>45144</c:v>
                </c:pt>
                <c:pt idx="52">
                  <c:v>45145</c:v>
                </c:pt>
                <c:pt idx="53">
                  <c:v>45146</c:v>
                </c:pt>
                <c:pt idx="54">
                  <c:v>45147</c:v>
                </c:pt>
                <c:pt idx="55">
                  <c:v>45148</c:v>
                </c:pt>
                <c:pt idx="56">
                  <c:v>45149</c:v>
                </c:pt>
                <c:pt idx="57">
                  <c:v>45150</c:v>
                </c:pt>
                <c:pt idx="58">
                  <c:v>45151</c:v>
                </c:pt>
                <c:pt idx="59">
                  <c:v>45152</c:v>
                </c:pt>
                <c:pt idx="60">
                  <c:v>45153</c:v>
                </c:pt>
                <c:pt idx="61">
                  <c:v>45154</c:v>
                </c:pt>
                <c:pt idx="62">
                  <c:v>45155</c:v>
                </c:pt>
                <c:pt idx="63">
                  <c:v>45156</c:v>
                </c:pt>
                <c:pt idx="64">
                  <c:v>45157</c:v>
                </c:pt>
                <c:pt idx="65">
                  <c:v>45158</c:v>
                </c:pt>
                <c:pt idx="66">
                  <c:v>45159</c:v>
                </c:pt>
                <c:pt idx="67">
                  <c:v>45160</c:v>
                </c:pt>
                <c:pt idx="68">
                  <c:v>45161</c:v>
                </c:pt>
                <c:pt idx="69">
                  <c:v>45162</c:v>
                </c:pt>
                <c:pt idx="70">
                  <c:v>45163</c:v>
                </c:pt>
                <c:pt idx="71">
                  <c:v>45164</c:v>
                </c:pt>
                <c:pt idx="72">
                  <c:v>45165</c:v>
                </c:pt>
              </c:numCache>
            </c:numRef>
          </c:cat>
          <c:val>
            <c:numRef>
              <c:f>'plan de marche'!$P$3:$P$75</c:f>
              <c:numCache>
                <c:formatCode>General</c:formatCode>
                <c:ptCount val="73"/>
                <c:pt idx="0">
                  <c:v>4.5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9</c:v>
                </c:pt>
                <c:pt idx="5">
                  <c:v>9.5</c:v>
                </c:pt>
                <c:pt idx="6">
                  <c:v>9</c:v>
                </c:pt>
                <c:pt idx="7">
                  <c:v>0</c:v>
                </c:pt>
                <c:pt idx="8">
                  <c:v>10.5</c:v>
                </c:pt>
                <c:pt idx="9">
                  <c:v>10</c:v>
                </c:pt>
                <c:pt idx="10">
                  <c:v>9.5</c:v>
                </c:pt>
                <c:pt idx="11">
                  <c:v>5</c:v>
                </c:pt>
                <c:pt idx="12">
                  <c:v>6</c:v>
                </c:pt>
                <c:pt idx="13">
                  <c:v>10</c:v>
                </c:pt>
                <c:pt idx="14">
                  <c:v>8.5</c:v>
                </c:pt>
                <c:pt idx="15">
                  <c:v>7</c:v>
                </c:pt>
                <c:pt idx="16">
                  <c:v>10</c:v>
                </c:pt>
                <c:pt idx="17">
                  <c:v>6</c:v>
                </c:pt>
                <c:pt idx="18">
                  <c:v>6</c:v>
                </c:pt>
                <c:pt idx="19">
                  <c:v>6.5</c:v>
                </c:pt>
                <c:pt idx="20">
                  <c:v>5</c:v>
                </c:pt>
                <c:pt idx="21">
                  <c:v>0</c:v>
                </c:pt>
                <c:pt idx="22">
                  <c:v>8.5</c:v>
                </c:pt>
                <c:pt idx="23">
                  <c:v>8</c:v>
                </c:pt>
                <c:pt idx="24">
                  <c:v>6</c:v>
                </c:pt>
                <c:pt idx="25">
                  <c:v>9</c:v>
                </c:pt>
                <c:pt idx="26">
                  <c:v>2</c:v>
                </c:pt>
                <c:pt idx="27">
                  <c:v>8</c:v>
                </c:pt>
                <c:pt idx="28">
                  <c:v>6.5</c:v>
                </c:pt>
                <c:pt idx="29">
                  <c:v>6.5</c:v>
                </c:pt>
                <c:pt idx="30">
                  <c:v>0</c:v>
                </c:pt>
                <c:pt idx="31">
                  <c:v>10</c:v>
                </c:pt>
                <c:pt idx="32">
                  <c:v>8</c:v>
                </c:pt>
                <c:pt idx="33">
                  <c:v>6</c:v>
                </c:pt>
                <c:pt idx="34">
                  <c:v>8</c:v>
                </c:pt>
                <c:pt idx="35">
                  <c:v>4</c:v>
                </c:pt>
                <c:pt idx="36">
                  <c:v>6.5</c:v>
                </c:pt>
                <c:pt idx="37">
                  <c:v>8</c:v>
                </c:pt>
                <c:pt idx="38">
                  <c:v>5</c:v>
                </c:pt>
                <c:pt idx="39">
                  <c:v>7.5</c:v>
                </c:pt>
                <c:pt idx="40">
                  <c:v>7.5</c:v>
                </c:pt>
                <c:pt idx="41">
                  <c:v>0</c:v>
                </c:pt>
                <c:pt idx="42">
                  <c:v>7</c:v>
                </c:pt>
                <c:pt idx="43">
                  <c:v>9</c:v>
                </c:pt>
                <c:pt idx="44">
                  <c:v>9</c:v>
                </c:pt>
                <c:pt idx="45">
                  <c:v>6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6</c:v>
                </c:pt>
                <c:pt idx="52">
                  <c:v>6</c:v>
                </c:pt>
                <c:pt idx="53">
                  <c:v>7</c:v>
                </c:pt>
                <c:pt idx="54">
                  <c:v>6</c:v>
                </c:pt>
                <c:pt idx="55">
                  <c:v>8</c:v>
                </c:pt>
                <c:pt idx="56">
                  <c:v>3</c:v>
                </c:pt>
                <c:pt idx="57">
                  <c:v>8</c:v>
                </c:pt>
                <c:pt idx="58">
                  <c:v>7</c:v>
                </c:pt>
                <c:pt idx="59">
                  <c:v>7</c:v>
                </c:pt>
                <c:pt idx="60">
                  <c:v>0</c:v>
                </c:pt>
                <c:pt idx="61">
                  <c:v>4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8</c:v>
                </c:pt>
                <c:pt idx="66">
                  <c:v>6</c:v>
                </c:pt>
                <c:pt idx="67">
                  <c:v>11</c:v>
                </c:pt>
                <c:pt idx="68">
                  <c:v>0</c:v>
                </c:pt>
                <c:pt idx="69">
                  <c:v>9</c:v>
                </c:pt>
                <c:pt idx="70">
                  <c:v>7</c:v>
                </c:pt>
                <c:pt idx="71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F4-4EE8-9096-B854C971DB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535296"/>
        <c:axId val="504538536"/>
      </c:lineChart>
      <c:dateAx>
        <c:axId val="504535296"/>
        <c:scaling>
          <c:orientation val="minMax"/>
        </c:scaling>
        <c:delete val="0"/>
        <c:axPos val="b"/>
        <c:numFmt formatCode="[$-40C]d\-mmm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4538536"/>
        <c:crosses val="autoZero"/>
        <c:auto val="1"/>
        <c:lblOffset val="100"/>
        <c:baseTimeUnit val="days"/>
      </c:dateAx>
      <c:valAx>
        <c:axId val="504538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90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4535296"/>
        <c:crosses val="autoZero"/>
        <c:crossBetween val="between"/>
      </c:valAx>
      <c:spPr>
        <a:solidFill>
          <a:schemeClr val="accent4">
            <a:lumMod val="20000"/>
            <a:lumOff val="80000"/>
          </a:schemeClr>
        </a:solidFill>
        <a:ln w="12700">
          <a:solidFill>
            <a:srgbClr val="FF0000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narVert">
      <a:fgClr>
        <a:schemeClr val="accent4">
          <a:lumMod val="20000"/>
          <a:lumOff val="80000"/>
        </a:schemeClr>
      </a:fgClr>
      <a:bgClr>
        <a:schemeClr val="bg1"/>
      </a:bgClr>
    </a:pattFill>
    <a:ln w="31750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390525</xdr:colOff>
      <xdr:row>1</xdr:row>
      <xdr:rowOff>123824</xdr:rowOff>
    </xdr:from>
    <xdr:to>
      <xdr:col>39</xdr:col>
      <xdr:colOff>9525</xdr:colOff>
      <xdr:row>34</xdr:row>
      <xdr:rowOff>95249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006867D-1F08-F3FD-DE9E-7E4D897870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1"/>
  <sheetViews>
    <sheetView tabSelected="1" topLeftCell="A88" workbookViewId="0">
      <selection activeCell="L124" sqref="L124"/>
    </sheetView>
  </sheetViews>
  <sheetFormatPr baseColWidth="10" defaultColWidth="9.140625" defaultRowHeight="15" x14ac:dyDescent="0.25"/>
  <cols>
    <col min="1" max="1" width="7" customWidth="1"/>
    <col min="2" max="2" width="20.140625" customWidth="1"/>
    <col min="3" max="3" width="24" customWidth="1"/>
    <col min="4" max="4" width="4.7109375" customWidth="1"/>
    <col min="5" max="5" width="4.7109375" style="1" customWidth="1"/>
    <col min="6" max="6" width="6.85546875" customWidth="1"/>
    <col min="7" max="7" width="8" style="3" customWidth="1"/>
    <col min="8" max="8" width="5.85546875" style="2" customWidth="1"/>
    <col min="9" max="9" width="6.140625" style="2" customWidth="1"/>
    <col min="10" max="10" width="2.7109375" style="2" hidden="1" customWidth="1"/>
    <col min="11" max="11" width="4.28515625" hidden="1" customWidth="1"/>
    <col min="12" max="12" width="5.7109375" customWidth="1"/>
    <col min="13" max="13" width="13.7109375" style="1" customWidth="1"/>
    <col min="14" max="14" width="3.42578125" customWidth="1"/>
    <col min="15" max="15" width="10.7109375" style="15" bestFit="1" customWidth="1"/>
  </cols>
  <sheetData>
    <row r="1" spans="1:16" x14ac:dyDescent="0.25">
      <c r="D1" s="26" t="s">
        <v>262</v>
      </c>
      <c r="E1" s="27"/>
      <c r="F1" s="28" t="s">
        <v>1</v>
      </c>
      <c r="G1" s="30" t="s">
        <v>37</v>
      </c>
      <c r="H1" s="26" t="s">
        <v>261</v>
      </c>
      <c r="I1" s="42"/>
      <c r="J1" s="42"/>
      <c r="K1" s="42"/>
      <c r="L1" s="27"/>
      <c r="M1" s="32" t="s">
        <v>260</v>
      </c>
    </row>
    <row r="2" spans="1:16" s="1" customFormat="1" x14ac:dyDescent="0.25">
      <c r="A2" s="4" t="s">
        <v>0</v>
      </c>
      <c r="B2" s="4" t="s">
        <v>3</v>
      </c>
      <c r="C2" s="4" t="s">
        <v>4</v>
      </c>
      <c r="D2" s="4" t="s">
        <v>176</v>
      </c>
      <c r="E2" s="4" t="s">
        <v>235</v>
      </c>
      <c r="F2" s="29"/>
      <c r="G2" s="31"/>
      <c r="H2" s="12" t="s">
        <v>2</v>
      </c>
      <c r="I2" s="12" t="s">
        <v>35</v>
      </c>
      <c r="L2" s="12" t="s">
        <v>191</v>
      </c>
      <c r="M2" s="33"/>
      <c r="O2" s="16"/>
    </row>
    <row r="3" spans="1:16" x14ac:dyDescent="0.25">
      <c r="A3" s="5" t="s">
        <v>197</v>
      </c>
      <c r="B3" s="6" t="s">
        <v>34</v>
      </c>
      <c r="C3" s="5" t="s">
        <v>192</v>
      </c>
      <c r="D3" s="5"/>
      <c r="E3" s="4"/>
      <c r="F3" s="5"/>
      <c r="G3" s="7"/>
      <c r="H3" s="8"/>
      <c r="I3" s="8"/>
      <c r="J3" s="2">
        <f>IF(H3="",0,1)</f>
        <v>0</v>
      </c>
      <c r="K3">
        <f t="shared" ref="K3" si="0">IF(J3=0,0,D3)</f>
        <v>0</v>
      </c>
      <c r="L3" s="5">
        <f t="shared" ref="L3:L22" si="1">IF(K4=0,K3,0)</f>
        <v>0</v>
      </c>
      <c r="M3" s="4"/>
      <c r="O3" s="15">
        <v>45093</v>
      </c>
      <c r="P3">
        <v>4.5</v>
      </c>
    </row>
    <row r="4" spans="1:16" x14ac:dyDescent="0.25">
      <c r="A4" s="5" t="s">
        <v>198</v>
      </c>
      <c r="B4" s="5" t="str">
        <f>C3</f>
        <v>Refugio Premuda</v>
      </c>
      <c r="C4" s="5" t="s">
        <v>193</v>
      </c>
      <c r="D4" s="5">
        <v>6.5</v>
      </c>
      <c r="E4" s="4">
        <v>4.5</v>
      </c>
      <c r="F4" s="5">
        <v>26</v>
      </c>
      <c r="G4" s="7">
        <v>614</v>
      </c>
      <c r="H4" s="8"/>
      <c r="I4" s="8"/>
      <c r="J4" s="2">
        <f t="shared" ref="J4:J23" si="2">IF(H4="",0,1)</f>
        <v>0</v>
      </c>
      <c r="K4">
        <f>IF(J4=0,0,D4+#REF!)</f>
        <v>0</v>
      </c>
      <c r="L4" s="5">
        <f t="shared" si="1"/>
        <v>0</v>
      </c>
      <c r="M4" s="17">
        <v>45093</v>
      </c>
      <c r="O4" s="15">
        <v>45094</v>
      </c>
      <c r="P4">
        <v>8</v>
      </c>
    </row>
    <row r="5" spans="1:16" x14ac:dyDescent="0.25">
      <c r="A5" s="5" t="s">
        <v>199</v>
      </c>
      <c r="B5" s="5" t="str">
        <f t="shared" ref="B5:B78" si="3">C4</f>
        <v>Matavun</v>
      </c>
      <c r="C5" s="5" t="s">
        <v>194</v>
      </c>
      <c r="D5" s="5">
        <v>3.5</v>
      </c>
      <c r="E5" s="32">
        <v>8</v>
      </c>
      <c r="F5" s="5">
        <v>17</v>
      </c>
      <c r="G5" s="7">
        <v>532</v>
      </c>
      <c r="H5" s="8"/>
      <c r="I5" s="8"/>
      <c r="J5" s="2">
        <f t="shared" si="2"/>
        <v>0</v>
      </c>
      <c r="K5">
        <f>IF(J5=0,0,D5+#REF!)</f>
        <v>0</v>
      </c>
      <c r="L5" s="5">
        <f t="shared" si="1"/>
        <v>0</v>
      </c>
      <c r="M5" s="24">
        <v>45094</v>
      </c>
      <c r="O5" s="15">
        <v>45095</v>
      </c>
      <c r="P5">
        <v>8</v>
      </c>
    </row>
    <row r="6" spans="1:16" x14ac:dyDescent="0.25">
      <c r="A6" s="5" t="s">
        <v>200</v>
      </c>
      <c r="B6" s="5" t="str">
        <f t="shared" si="3"/>
        <v>Razdrto</v>
      </c>
      <c r="C6" s="5" t="s">
        <v>195</v>
      </c>
      <c r="D6" s="5">
        <v>4.2</v>
      </c>
      <c r="E6" s="33"/>
      <c r="F6" s="5">
        <v>15</v>
      </c>
      <c r="G6" s="7">
        <v>744</v>
      </c>
      <c r="H6" s="8"/>
      <c r="I6" s="8"/>
      <c r="J6" s="2">
        <f t="shared" si="2"/>
        <v>0</v>
      </c>
      <c r="K6">
        <f>IF(J6=0,0,D6+#REF!)</f>
        <v>0</v>
      </c>
      <c r="L6" s="5">
        <f t="shared" si="1"/>
        <v>0</v>
      </c>
      <c r="M6" s="25"/>
      <c r="O6" s="15">
        <v>45096</v>
      </c>
      <c r="P6">
        <v>8</v>
      </c>
    </row>
    <row r="7" spans="1:16" x14ac:dyDescent="0.25">
      <c r="A7" s="5" t="s">
        <v>201</v>
      </c>
      <c r="B7" s="5" t="str">
        <f t="shared" si="3"/>
        <v>Predjama</v>
      </c>
      <c r="C7" s="5" t="s">
        <v>196</v>
      </c>
      <c r="D7" s="5">
        <v>4.75</v>
      </c>
      <c r="E7" s="32">
        <v>8</v>
      </c>
      <c r="F7" s="5">
        <v>20</v>
      </c>
      <c r="G7" s="7">
        <v>671</v>
      </c>
      <c r="H7" s="8"/>
      <c r="I7" s="8"/>
      <c r="J7" s="2">
        <f t="shared" si="2"/>
        <v>0</v>
      </c>
      <c r="K7">
        <f>IF(J7=0,0,D7+#REF!)</f>
        <v>0</v>
      </c>
      <c r="L7" s="5">
        <f t="shared" si="1"/>
        <v>0</v>
      </c>
      <c r="M7" s="24">
        <v>45095</v>
      </c>
      <c r="O7" s="15">
        <v>45097</v>
      </c>
      <c r="P7">
        <v>9</v>
      </c>
    </row>
    <row r="8" spans="1:16" x14ac:dyDescent="0.25">
      <c r="A8" s="5" t="s">
        <v>202</v>
      </c>
      <c r="B8" s="5" t="str">
        <f t="shared" si="3"/>
        <v>Crni vrh</v>
      </c>
      <c r="C8" s="5" t="s">
        <v>207</v>
      </c>
      <c r="D8" s="5">
        <v>2.2000000000000002</v>
      </c>
      <c r="E8" s="33"/>
      <c r="F8" s="5">
        <v>12</v>
      </c>
      <c r="G8" s="7">
        <v>130</v>
      </c>
      <c r="H8" s="8"/>
      <c r="I8" s="8"/>
      <c r="J8" s="2">
        <f t="shared" si="2"/>
        <v>0</v>
      </c>
      <c r="K8">
        <f>IF(J8=0,0,D8+#REF!)</f>
        <v>0</v>
      </c>
      <c r="L8" s="5">
        <f t="shared" si="1"/>
        <v>0</v>
      </c>
      <c r="M8" s="25"/>
      <c r="O8" s="15">
        <v>45098</v>
      </c>
      <c r="P8">
        <v>9.5</v>
      </c>
    </row>
    <row r="9" spans="1:16" x14ac:dyDescent="0.25">
      <c r="A9" s="5" t="s">
        <v>203</v>
      </c>
      <c r="B9" s="5" t="str">
        <f t="shared" si="3"/>
        <v>Idrija</v>
      </c>
      <c r="C9" s="5" t="s">
        <v>208</v>
      </c>
      <c r="D9" s="5">
        <v>7</v>
      </c>
      <c r="E9" s="4">
        <v>8</v>
      </c>
      <c r="F9" s="5">
        <v>25</v>
      </c>
      <c r="G9" s="7">
        <v>1278</v>
      </c>
      <c r="H9" s="8" t="s">
        <v>36</v>
      </c>
      <c r="I9" s="8"/>
      <c r="J9" s="2">
        <f t="shared" si="2"/>
        <v>1</v>
      </c>
      <c r="K9">
        <f>IF(J9=0,0,D9+K8)</f>
        <v>7</v>
      </c>
      <c r="L9" s="5">
        <f t="shared" si="1"/>
        <v>0</v>
      </c>
      <c r="M9" s="17">
        <v>45096</v>
      </c>
      <c r="O9" s="15">
        <v>45099</v>
      </c>
      <c r="P9">
        <v>9</v>
      </c>
    </row>
    <row r="10" spans="1:16" x14ac:dyDescent="0.25">
      <c r="A10" s="5" t="s">
        <v>204</v>
      </c>
      <c r="B10" s="5" t="str">
        <f t="shared" si="3"/>
        <v>Planinska koca na Ermanovcu</v>
      </c>
      <c r="C10" s="5" t="s">
        <v>209</v>
      </c>
      <c r="D10" s="5">
        <v>6</v>
      </c>
      <c r="E10" s="32">
        <v>9</v>
      </c>
      <c r="F10" s="5">
        <v>17</v>
      </c>
      <c r="G10" s="7">
        <v>1200</v>
      </c>
      <c r="H10" s="8" t="s">
        <v>36</v>
      </c>
      <c r="I10" s="8"/>
      <c r="J10" s="2">
        <f t="shared" si="2"/>
        <v>1</v>
      </c>
      <c r="K10">
        <f t="shared" ref="K10:K23" si="4">IF(J10=0,0,D10+K9)</f>
        <v>13</v>
      </c>
      <c r="L10" s="5">
        <f t="shared" si="1"/>
        <v>0</v>
      </c>
      <c r="M10" s="24">
        <v>45097</v>
      </c>
      <c r="O10" s="15">
        <v>45100</v>
      </c>
      <c r="P10">
        <v>0</v>
      </c>
    </row>
    <row r="11" spans="1:16" x14ac:dyDescent="0.25">
      <c r="A11" s="5" t="s">
        <v>205</v>
      </c>
      <c r="B11" s="5" t="str">
        <f t="shared" si="3"/>
        <v>Porezen</v>
      </c>
      <c r="C11" s="5" t="s">
        <v>210</v>
      </c>
      <c r="D11" s="5">
        <v>6.5</v>
      </c>
      <c r="E11" s="33"/>
      <c r="F11" s="5">
        <v>15</v>
      </c>
      <c r="G11" s="7">
        <v>1100</v>
      </c>
      <c r="H11" s="8" t="s">
        <v>36</v>
      </c>
      <c r="I11" s="8"/>
      <c r="J11" s="2">
        <f t="shared" si="2"/>
        <v>1</v>
      </c>
      <c r="K11">
        <f t="shared" si="4"/>
        <v>19.5</v>
      </c>
      <c r="L11" s="5">
        <f t="shared" si="1"/>
        <v>0</v>
      </c>
      <c r="M11" s="25"/>
      <c r="O11" s="15">
        <v>45101</v>
      </c>
      <c r="P11">
        <v>10.5</v>
      </c>
    </row>
    <row r="12" spans="1:16" x14ac:dyDescent="0.25">
      <c r="A12" s="5" t="s">
        <v>216</v>
      </c>
      <c r="B12" s="5" t="str">
        <f t="shared" si="3"/>
        <v>Crna prst</v>
      </c>
      <c r="C12" s="5" t="s">
        <v>211</v>
      </c>
      <c r="D12" s="5">
        <v>5</v>
      </c>
      <c r="E12" s="32">
        <v>9.5</v>
      </c>
      <c r="F12" s="5">
        <v>12</v>
      </c>
      <c r="G12" s="7">
        <v>240</v>
      </c>
      <c r="H12" s="8" t="s">
        <v>36</v>
      </c>
      <c r="I12" s="8"/>
      <c r="J12" s="2">
        <f t="shared" si="2"/>
        <v>1</v>
      </c>
      <c r="K12">
        <f t="shared" si="4"/>
        <v>24.5</v>
      </c>
      <c r="L12" s="5">
        <f t="shared" si="1"/>
        <v>0</v>
      </c>
      <c r="M12" s="24">
        <v>45098</v>
      </c>
      <c r="O12" s="15">
        <v>45102</v>
      </c>
      <c r="P12">
        <v>10</v>
      </c>
    </row>
    <row r="13" spans="1:16" x14ac:dyDescent="0.25">
      <c r="A13" s="5" t="s">
        <v>217</v>
      </c>
      <c r="B13" s="5" t="str">
        <f t="shared" si="3"/>
        <v>Rjava skala</v>
      </c>
      <c r="C13" s="5" t="s">
        <v>212</v>
      </c>
      <c r="D13" s="5">
        <v>5</v>
      </c>
      <c r="E13" s="33"/>
      <c r="F13" s="5">
        <v>13</v>
      </c>
      <c r="G13" s="7">
        <v>450</v>
      </c>
      <c r="H13" s="8" t="s">
        <v>36</v>
      </c>
      <c r="I13" s="8"/>
      <c r="J13" s="2">
        <f t="shared" si="2"/>
        <v>1</v>
      </c>
      <c r="K13">
        <f t="shared" si="4"/>
        <v>29.5</v>
      </c>
      <c r="L13" s="5">
        <f t="shared" si="1"/>
        <v>0</v>
      </c>
      <c r="M13" s="25"/>
      <c r="O13" s="15">
        <v>45103</v>
      </c>
      <c r="P13">
        <v>9.5</v>
      </c>
    </row>
    <row r="14" spans="1:16" x14ac:dyDescent="0.25">
      <c r="A14" s="5" t="s">
        <v>206</v>
      </c>
      <c r="B14" s="5" t="str">
        <f t="shared" si="3"/>
        <v>Dom na Komni</v>
      </c>
      <c r="C14" s="5" t="s">
        <v>213</v>
      </c>
      <c r="D14" s="5">
        <v>2.5</v>
      </c>
      <c r="E14" s="32">
        <v>9</v>
      </c>
      <c r="F14" s="5">
        <v>7</v>
      </c>
      <c r="G14" s="7">
        <v>300</v>
      </c>
      <c r="H14" s="8" t="s">
        <v>36</v>
      </c>
      <c r="I14" s="8"/>
      <c r="J14" s="2">
        <f t="shared" si="2"/>
        <v>1</v>
      </c>
      <c r="K14">
        <f t="shared" si="4"/>
        <v>32</v>
      </c>
      <c r="L14" s="5">
        <f t="shared" si="1"/>
        <v>0</v>
      </c>
      <c r="M14" s="32" t="s">
        <v>252</v>
      </c>
      <c r="O14" s="15">
        <v>45104</v>
      </c>
      <c r="P14">
        <v>5</v>
      </c>
    </row>
    <row r="15" spans="1:16" x14ac:dyDescent="0.25">
      <c r="A15" s="5" t="s">
        <v>215</v>
      </c>
      <c r="B15" s="5" t="str">
        <f t="shared" si="3"/>
        <v>Koca pri Triglavskih jezerih</v>
      </c>
      <c r="C15" s="5" t="s">
        <v>214</v>
      </c>
      <c r="D15" s="5">
        <v>3</v>
      </c>
      <c r="E15" s="35"/>
      <c r="F15" s="5">
        <v>8</v>
      </c>
      <c r="G15" s="7">
        <v>650</v>
      </c>
      <c r="H15" s="8" t="s">
        <v>36</v>
      </c>
      <c r="I15" s="8" t="s">
        <v>36</v>
      </c>
      <c r="J15" s="2">
        <f t="shared" si="2"/>
        <v>1</v>
      </c>
      <c r="K15">
        <f t="shared" si="4"/>
        <v>35</v>
      </c>
      <c r="L15" s="5">
        <f t="shared" si="1"/>
        <v>35</v>
      </c>
      <c r="M15" s="35"/>
      <c r="O15" s="15">
        <v>45105</v>
      </c>
      <c r="P15">
        <v>6</v>
      </c>
    </row>
    <row r="16" spans="1:16" x14ac:dyDescent="0.25">
      <c r="A16" s="5" t="s">
        <v>218</v>
      </c>
      <c r="B16" s="5" t="str">
        <f t="shared" si="3"/>
        <v>Trzaska koca na Dolicu</v>
      </c>
      <c r="C16" s="5" t="s">
        <v>219</v>
      </c>
      <c r="D16" s="5">
        <v>3.25</v>
      </c>
      <c r="E16" s="33"/>
      <c r="F16" s="5">
        <v>10</v>
      </c>
      <c r="G16" s="7">
        <v>0</v>
      </c>
      <c r="H16" s="8"/>
      <c r="I16" s="8"/>
      <c r="J16" s="2">
        <f t="shared" si="2"/>
        <v>0</v>
      </c>
      <c r="K16">
        <f t="shared" si="4"/>
        <v>0</v>
      </c>
      <c r="L16" s="5">
        <f t="shared" si="1"/>
        <v>0</v>
      </c>
      <c r="M16" s="33"/>
      <c r="O16" s="15">
        <v>45106</v>
      </c>
      <c r="P16">
        <v>10</v>
      </c>
    </row>
    <row r="17" spans="1:16" x14ac:dyDescent="0.25">
      <c r="A17" s="5" t="s">
        <v>220</v>
      </c>
      <c r="B17" s="5" t="str">
        <f t="shared" si="3"/>
        <v>Trenta</v>
      </c>
      <c r="C17" s="5" t="s">
        <v>227</v>
      </c>
      <c r="D17" s="5">
        <v>6.75</v>
      </c>
      <c r="E17" s="32">
        <v>10.5</v>
      </c>
      <c r="F17" s="5">
        <v>14</v>
      </c>
      <c r="G17" s="7">
        <v>1200</v>
      </c>
      <c r="H17" s="8" t="s">
        <v>36</v>
      </c>
      <c r="I17" s="8"/>
      <c r="J17" s="2">
        <f t="shared" si="2"/>
        <v>1</v>
      </c>
      <c r="K17">
        <f t="shared" si="4"/>
        <v>6.75</v>
      </c>
      <c r="L17" s="5">
        <f t="shared" si="1"/>
        <v>6.75</v>
      </c>
      <c r="M17" s="24">
        <v>45101</v>
      </c>
      <c r="O17" s="15">
        <v>45107</v>
      </c>
      <c r="P17">
        <v>8.5</v>
      </c>
    </row>
    <row r="18" spans="1:16" x14ac:dyDescent="0.25">
      <c r="A18" s="5" t="s">
        <v>221</v>
      </c>
      <c r="B18" s="5" t="str">
        <f t="shared" si="3"/>
        <v>Dom v Tamarju</v>
      </c>
      <c r="C18" s="5" t="s">
        <v>228</v>
      </c>
      <c r="D18" s="5">
        <v>6.2</v>
      </c>
      <c r="E18" s="33"/>
      <c r="F18" s="5">
        <v>24</v>
      </c>
      <c r="G18" s="7">
        <v>650</v>
      </c>
      <c r="H18" s="8"/>
      <c r="I18" s="8"/>
      <c r="J18" s="2">
        <f t="shared" si="2"/>
        <v>0</v>
      </c>
      <c r="K18">
        <f t="shared" si="4"/>
        <v>0</v>
      </c>
      <c r="L18" s="5">
        <f t="shared" si="1"/>
        <v>0</v>
      </c>
      <c r="M18" s="25"/>
      <c r="O18" s="15">
        <v>45108</v>
      </c>
      <c r="P18">
        <v>7</v>
      </c>
    </row>
    <row r="19" spans="1:16" x14ac:dyDescent="0.25">
      <c r="A19" s="5" t="s">
        <v>222</v>
      </c>
      <c r="B19" s="5" t="str">
        <f t="shared" si="3"/>
        <v>Thörl Maglem</v>
      </c>
      <c r="C19" s="5" t="s">
        <v>229</v>
      </c>
      <c r="D19" s="5">
        <v>6.5</v>
      </c>
      <c r="E19" s="32">
        <v>10</v>
      </c>
      <c r="F19" s="5">
        <v>20</v>
      </c>
      <c r="G19" s="7">
        <v>1640</v>
      </c>
      <c r="H19" s="8" t="s">
        <v>36</v>
      </c>
      <c r="I19" s="8"/>
      <c r="J19" s="2">
        <f t="shared" si="2"/>
        <v>1</v>
      </c>
      <c r="K19">
        <f t="shared" si="4"/>
        <v>6.5</v>
      </c>
      <c r="L19" s="5">
        <f t="shared" si="1"/>
        <v>0</v>
      </c>
      <c r="M19" s="24">
        <v>45102</v>
      </c>
      <c r="O19" s="15">
        <v>45109</v>
      </c>
      <c r="P19">
        <v>10</v>
      </c>
    </row>
    <row r="20" spans="1:16" x14ac:dyDescent="0.25">
      <c r="A20" s="5" t="s">
        <v>223</v>
      </c>
      <c r="B20" s="5" t="str">
        <f t="shared" si="3"/>
        <v>Feistritzer</v>
      </c>
      <c r="C20" s="5" t="s">
        <v>230</v>
      </c>
      <c r="D20" s="5">
        <v>4</v>
      </c>
      <c r="E20" s="33"/>
      <c r="F20" s="5">
        <v>15</v>
      </c>
      <c r="G20" s="7">
        <v>580</v>
      </c>
      <c r="H20" s="8" t="s">
        <v>36</v>
      </c>
      <c r="I20" s="8"/>
      <c r="J20" s="2">
        <f t="shared" si="2"/>
        <v>1</v>
      </c>
      <c r="K20">
        <f t="shared" si="4"/>
        <v>10.5</v>
      </c>
      <c r="L20" s="5">
        <f t="shared" si="1"/>
        <v>0</v>
      </c>
      <c r="M20" s="25"/>
      <c r="O20" s="15">
        <v>45110</v>
      </c>
      <c r="P20">
        <v>6</v>
      </c>
    </row>
    <row r="21" spans="1:16" x14ac:dyDescent="0.25">
      <c r="A21" s="5" t="s">
        <v>224</v>
      </c>
      <c r="B21" s="5" t="str">
        <f t="shared" si="3"/>
        <v>Egger Alm</v>
      </c>
      <c r="C21" s="5" t="s">
        <v>231</v>
      </c>
      <c r="D21" s="5">
        <v>3.5</v>
      </c>
      <c r="E21" s="32">
        <v>9.5</v>
      </c>
      <c r="F21" s="5">
        <v>14</v>
      </c>
      <c r="G21" s="7">
        <v>550</v>
      </c>
      <c r="H21" s="8" t="s">
        <v>36</v>
      </c>
      <c r="I21" s="8"/>
      <c r="J21" s="2">
        <f t="shared" si="2"/>
        <v>1</v>
      </c>
      <c r="K21">
        <f t="shared" si="4"/>
        <v>14</v>
      </c>
      <c r="L21" s="5">
        <f t="shared" si="1"/>
        <v>0</v>
      </c>
      <c r="M21" s="24">
        <v>45103</v>
      </c>
      <c r="O21" s="15">
        <v>45111</v>
      </c>
      <c r="P21">
        <v>6</v>
      </c>
    </row>
    <row r="22" spans="1:16" x14ac:dyDescent="0.25">
      <c r="A22" s="5" t="s">
        <v>225</v>
      </c>
      <c r="B22" s="5" t="str">
        <f t="shared" si="3"/>
        <v>Nassfeld</v>
      </c>
      <c r="C22" s="5" t="s">
        <v>232</v>
      </c>
      <c r="D22" s="5">
        <v>6.25</v>
      </c>
      <c r="E22" s="33"/>
      <c r="F22" s="5">
        <v>23</v>
      </c>
      <c r="G22" s="7">
        <v>990</v>
      </c>
      <c r="H22" s="8" t="s">
        <v>36</v>
      </c>
      <c r="I22" s="8"/>
      <c r="J22" s="2">
        <f t="shared" si="2"/>
        <v>1</v>
      </c>
      <c r="K22">
        <f t="shared" si="4"/>
        <v>20.25</v>
      </c>
      <c r="L22" s="5">
        <f t="shared" si="1"/>
        <v>0</v>
      </c>
      <c r="M22" s="25"/>
      <c r="O22" s="15">
        <v>45112</v>
      </c>
      <c r="P22">
        <v>6.5</v>
      </c>
    </row>
    <row r="23" spans="1:16" x14ac:dyDescent="0.25">
      <c r="A23" s="5" t="s">
        <v>226</v>
      </c>
      <c r="B23" s="5" t="str">
        <f t="shared" si="3"/>
        <v>Zollinersee Hutte ehm</v>
      </c>
      <c r="C23" s="5" t="s">
        <v>233</v>
      </c>
      <c r="D23" s="5">
        <v>6</v>
      </c>
      <c r="E23" s="4">
        <v>5</v>
      </c>
      <c r="F23" s="5">
        <v>22</v>
      </c>
      <c r="G23" s="7">
        <v>820</v>
      </c>
      <c r="H23" s="8" t="s">
        <v>36</v>
      </c>
      <c r="I23" s="8"/>
      <c r="J23" s="2">
        <f t="shared" si="2"/>
        <v>1</v>
      </c>
      <c r="K23">
        <f t="shared" si="4"/>
        <v>26.25</v>
      </c>
      <c r="L23" s="5">
        <f t="shared" ref="L23:L83" si="5">IF(K24=0,K23,0)</f>
        <v>26.25</v>
      </c>
      <c r="M23" s="17">
        <v>45104</v>
      </c>
      <c r="O23" s="15">
        <v>45113</v>
      </c>
      <c r="P23">
        <v>5</v>
      </c>
    </row>
    <row r="24" spans="1:16" x14ac:dyDescent="0.25">
      <c r="A24" s="5" t="s">
        <v>5</v>
      </c>
      <c r="B24" s="5" t="s">
        <v>234</v>
      </c>
      <c r="C24" s="6" t="s">
        <v>38</v>
      </c>
      <c r="D24" s="5"/>
      <c r="E24" s="4"/>
      <c r="F24" s="5"/>
      <c r="G24" s="7"/>
      <c r="H24" s="8"/>
      <c r="I24" s="8"/>
      <c r="J24" s="2">
        <f t="shared" ref="J24:J77" si="6">IF(H24="",0,1)</f>
        <v>0</v>
      </c>
      <c r="K24">
        <f>IF(J24=0,0,D24+#REF!)</f>
        <v>0</v>
      </c>
      <c r="L24" s="5">
        <f t="shared" si="5"/>
        <v>0</v>
      </c>
      <c r="M24" s="4" t="s">
        <v>258</v>
      </c>
      <c r="O24" s="15">
        <v>45114</v>
      </c>
      <c r="P24">
        <v>0</v>
      </c>
    </row>
    <row r="25" spans="1:16" x14ac:dyDescent="0.25">
      <c r="A25" s="5" t="s">
        <v>6</v>
      </c>
      <c r="B25" s="5" t="s">
        <v>236</v>
      </c>
      <c r="C25" s="5" t="s">
        <v>39</v>
      </c>
      <c r="D25" s="5">
        <v>7</v>
      </c>
      <c r="E25" s="4">
        <v>6</v>
      </c>
      <c r="F25" s="5">
        <v>25</v>
      </c>
      <c r="G25" s="7">
        <v>900</v>
      </c>
      <c r="H25" s="8"/>
      <c r="I25" s="8"/>
      <c r="J25" s="2">
        <f t="shared" si="6"/>
        <v>0</v>
      </c>
      <c r="K25">
        <f t="shared" ref="K25:K41" si="7">IF(J25=0,0,D25+K24)</f>
        <v>0</v>
      </c>
      <c r="L25" s="5">
        <f t="shared" si="5"/>
        <v>0</v>
      </c>
      <c r="M25" s="17">
        <v>45105</v>
      </c>
      <c r="O25" s="15">
        <v>45115</v>
      </c>
      <c r="P25">
        <v>8.5</v>
      </c>
    </row>
    <row r="26" spans="1:16" x14ac:dyDescent="0.25">
      <c r="A26" s="5" t="s">
        <v>7</v>
      </c>
      <c r="B26" s="5" t="str">
        <f t="shared" si="3"/>
        <v>Ovaro</v>
      </c>
      <c r="C26" s="5" t="s">
        <v>40</v>
      </c>
      <c r="D26" s="5">
        <v>6.25</v>
      </c>
      <c r="E26" s="32">
        <v>10</v>
      </c>
      <c r="F26" s="5">
        <v>22</v>
      </c>
      <c r="G26" s="7">
        <v>1295</v>
      </c>
      <c r="H26" s="8"/>
      <c r="I26" s="8"/>
      <c r="J26" s="2">
        <f t="shared" si="6"/>
        <v>0</v>
      </c>
      <c r="K26">
        <f t="shared" si="7"/>
        <v>0</v>
      </c>
      <c r="L26" s="5">
        <f t="shared" si="5"/>
        <v>0</v>
      </c>
      <c r="M26" s="24">
        <v>45106</v>
      </c>
      <c r="O26" s="15">
        <v>45116</v>
      </c>
      <c r="P26">
        <v>8</v>
      </c>
    </row>
    <row r="27" spans="1:16" x14ac:dyDescent="0.25">
      <c r="A27" s="5" t="s">
        <v>8</v>
      </c>
      <c r="B27" s="5" t="str">
        <f t="shared" si="3"/>
        <v>Sauris di Sotto</v>
      </c>
      <c r="C27" s="5" t="s">
        <v>43</v>
      </c>
      <c r="D27" s="5">
        <v>7</v>
      </c>
      <c r="E27" s="33"/>
      <c r="F27" s="5">
        <v>23</v>
      </c>
      <c r="G27" s="7">
        <v>330</v>
      </c>
      <c r="H27" s="8"/>
      <c r="I27" s="8"/>
      <c r="J27" s="2">
        <f t="shared" si="6"/>
        <v>0</v>
      </c>
      <c r="K27">
        <f t="shared" si="7"/>
        <v>0</v>
      </c>
      <c r="L27" s="5">
        <f t="shared" si="5"/>
        <v>0</v>
      </c>
      <c r="M27" s="25"/>
      <c r="O27" s="15">
        <v>45117</v>
      </c>
      <c r="P27">
        <v>6</v>
      </c>
    </row>
    <row r="28" spans="1:16" x14ac:dyDescent="0.25">
      <c r="A28" s="5" t="s">
        <v>9</v>
      </c>
      <c r="B28" s="5" t="str">
        <f>C27</f>
        <v>Forni si Sopra</v>
      </c>
      <c r="C28" s="5" t="s">
        <v>44</v>
      </c>
      <c r="D28" s="5">
        <v>6.5</v>
      </c>
      <c r="E28" s="4">
        <v>8.5</v>
      </c>
      <c r="F28" s="5">
        <v>14</v>
      </c>
      <c r="G28" s="7">
        <v>1600</v>
      </c>
      <c r="H28" s="8" t="s">
        <v>36</v>
      </c>
      <c r="I28" s="8"/>
      <c r="J28" s="2">
        <f t="shared" si="6"/>
        <v>1</v>
      </c>
      <c r="K28">
        <f t="shared" si="7"/>
        <v>6.5</v>
      </c>
      <c r="L28" s="5">
        <f t="shared" si="5"/>
        <v>6.5</v>
      </c>
      <c r="M28" s="17">
        <v>45107</v>
      </c>
      <c r="O28" s="15">
        <v>45118</v>
      </c>
      <c r="P28">
        <v>9</v>
      </c>
    </row>
    <row r="29" spans="1:16" x14ac:dyDescent="0.25">
      <c r="A29" s="5" t="s">
        <v>10</v>
      </c>
      <c r="B29" s="5" t="str">
        <f>C28</f>
        <v>Refuge pordenone</v>
      </c>
      <c r="C29" s="5" t="s">
        <v>41</v>
      </c>
      <c r="D29" s="5">
        <v>4.8</v>
      </c>
      <c r="E29" s="4">
        <v>7</v>
      </c>
      <c r="F29" s="5">
        <v>8</v>
      </c>
      <c r="G29" s="7">
        <v>1270</v>
      </c>
      <c r="H29" s="8"/>
      <c r="I29" s="8"/>
      <c r="J29" s="2">
        <f t="shared" si="6"/>
        <v>0</v>
      </c>
      <c r="K29">
        <f t="shared" si="7"/>
        <v>0</v>
      </c>
      <c r="L29" s="5">
        <f t="shared" si="5"/>
        <v>0</v>
      </c>
      <c r="M29" s="17">
        <v>45108</v>
      </c>
      <c r="O29" s="15">
        <v>45119</v>
      </c>
      <c r="P29">
        <v>2</v>
      </c>
    </row>
    <row r="30" spans="1:16" x14ac:dyDescent="0.25">
      <c r="A30" s="5" t="s">
        <v>11</v>
      </c>
      <c r="B30" s="5" t="str">
        <f t="shared" ref="B30:B31" si="8">C29</f>
        <v>Refuge Padova</v>
      </c>
      <c r="C30" s="5" t="s">
        <v>42</v>
      </c>
      <c r="D30" s="5">
        <v>7</v>
      </c>
      <c r="E30" s="32">
        <v>10</v>
      </c>
      <c r="F30" s="5">
        <v>21</v>
      </c>
      <c r="G30" s="7">
        <v>1890</v>
      </c>
      <c r="H30" s="8" t="s">
        <v>36</v>
      </c>
      <c r="I30" s="8"/>
      <c r="J30" s="2">
        <f t="shared" si="6"/>
        <v>1</v>
      </c>
      <c r="K30">
        <f t="shared" si="7"/>
        <v>7</v>
      </c>
      <c r="L30" s="5">
        <f t="shared" si="5"/>
        <v>0</v>
      </c>
      <c r="M30" s="24">
        <v>45109</v>
      </c>
      <c r="O30" s="15">
        <v>45120</v>
      </c>
      <c r="P30">
        <v>8</v>
      </c>
    </row>
    <row r="31" spans="1:16" x14ac:dyDescent="0.25">
      <c r="A31" s="5" t="s">
        <v>12</v>
      </c>
      <c r="B31" s="5" t="str">
        <f t="shared" si="8"/>
        <v>Refuge P. Galassi</v>
      </c>
      <c r="C31" s="5" t="s">
        <v>45</v>
      </c>
      <c r="D31" s="5">
        <v>6.75</v>
      </c>
      <c r="E31" s="33"/>
      <c r="F31" s="5">
        <v>17.3</v>
      </c>
      <c r="G31" s="7">
        <v>2250</v>
      </c>
      <c r="H31" s="8" t="s">
        <v>36</v>
      </c>
      <c r="I31" s="8"/>
      <c r="J31" s="2">
        <f t="shared" si="6"/>
        <v>1</v>
      </c>
      <c r="K31">
        <f t="shared" si="7"/>
        <v>13.75</v>
      </c>
      <c r="L31" s="5">
        <f t="shared" si="5"/>
        <v>13.75</v>
      </c>
      <c r="M31" s="33"/>
      <c r="O31" s="15">
        <v>45121</v>
      </c>
      <c r="P31">
        <v>6.5</v>
      </c>
    </row>
    <row r="32" spans="1:16" x14ac:dyDescent="0.25">
      <c r="A32" s="5" t="s">
        <v>13</v>
      </c>
      <c r="B32" s="5" t="str">
        <f t="shared" si="3"/>
        <v>Ref Citta di Fiume</v>
      </c>
      <c r="C32" s="5" t="s">
        <v>46</v>
      </c>
      <c r="D32" s="5">
        <v>8</v>
      </c>
      <c r="E32" s="4">
        <v>6</v>
      </c>
      <c r="F32" s="5">
        <v>22</v>
      </c>
      <c r="G32" s="7">
        <v>300</v>
      </c>
      <c r="H32" s="8"/>
      <c r="I32" s="8"/>
      <c r="J32" s="2">
        <f t="shared" si="6"/>
        <v>0</v>
      </c>
      <c r="K32">
        <f t="shared" si="7"/>
        <v>0</v>
      </c>
      <c r="L32" s="5">
        <f t="shared" si="5"/>
        <v>0</v>
      </c>
      <c r="M32" s="17">
        <v>45110</v>
      </c>
      <c r="O32" s="15">
        <v>45122</v>
      </c>
      <c r="P32">
        <v>6.5</v>
      </c>
    </row>
    <row r="33" spans="1:16" x14ac:dyDescent="0.25">
      <c r="A33" s="5" t="s">
        <v>14</v>
      </c>
      <c r="B33" s="5" t="str">
        <f t="shared" si="3"/>
        <v>Pieve di Livinallongo</v>
      </c>
      <c r="C33" s="5" t="s">
        <v>47</v>
      </c>
      <c r="D33" s="5">
        <v>5.5</v>
      </c>
      <c r="E33" s="4">
        <v>6</v>
      </c>
      <c r="F33" s="5">
        <v>13</v>
      </c>
      <c r="G33" s="7">
        <v>4100</v>
      </c>
      <c r="H33" s="8" t="s">
        <v>36</v>
      </c>
      <c r="I33" s="8"/>
      <c r="J33" s="2">
        <f t="shared" si="6"/>
        <v>1</v>
      </c>
      <c r="K33">
        <f t="shared" si="7"/>
        <v>5.5</v>
      </c>
      <c r="L33" s="5">
        <f t="shared" si="5"/>
        <v>0</v>
      </c>
      <c r="M33" s="17">
        <v>45111</v>
      </c>
      <c r="O33" s="15">
        <v>45123</v>
      </c>
      <c r="P33">
        <v>0</v>
      </c>
    </row>
    <row r="34" spans="1:16" x14ac:dyDescent="0.25">
      <c r="A34" s="5" t="s">
        <v>15</v>
      </c>
      <c r="B34" s="5" t="str">
        <f t="shared" si="3"/>
        <v>Passo Pordoi</v>
      </c>
      <c r="C34" s="5" t="s">
        <v>48</v>
      </c>
      <c r="D34" s="5">
        <v>7</v>
      </c>
      <c r="E34" s="4">
        <v>6.5</v>
      </c>
      <c r="F34" s="5">
        <v>17.5</v>
      </c>
      <c r="G34" s="7">
        <v>1867</v>
      </c>
      <c r="H34" s="9" t="s">
        <v>49</v>
      </c>
      <c r="I34" s="8"/>
      <c r="J34" s="2">
        <f t="shared" si="6"/>
        <v>1</v>
      </c>
      <c r="K34">
        <f t="shared" si="7"/>
        <v>12.5</v>
      </c>
      <c r="L34" s="5">
        <f t="shared" si="5"/>
        <v>12.5</v>
      </c>
      <c r="M34" s="17">
        <v>45082</v>
      </c>
      <c r="O34" s="15">
        <v>45124</v>
      </c>
      <c r="P34">
        <v>10</v>
      </c>
    </row>
    <row r="35" spans="1:16" x14ac:dyDescent="0.25">
      <c r="A35" s="5" t="s">
        <v>16</v>
      </c>
      <c r="B35" s="5" t="str">
        <f t="shared" si="3"/>
        <v>Refuge Contrin</v>
      </c>
      <c r="C35" s="5" t="s">
        <v>50</v>
      </c>
      <c r="D35" s="5">
        <v>6</v>
      </c>
      <c r="E35" s="4">
        <v>5</v>
      </c>
      <c r="F35" s="5">
        <v>14</v>
      </c>
      <c r="G35" s="7">
        <v>1650</v>
      </c>
      <c r="H35" s="8"/>
      <c r="I35" s="8"/>
      <c r="J35" s="2">
        <f t="shared" si="6"/>
        <v>0</v>
      </c>
      <c r="K35">
        <f t="shared" si="7"/>
        <v>0</v>
      </c>
      <c r="L35" s="5">
        <f t="shared" si="5"/>
        <v>0</v>
      </c>
      <c r="M35" s="39" t="s">
        <v>251</v>
      </c>
      <c r="O35" s="15">
        <v>45125</v>
      </c>
      <c r="P35">
        <v>8</v>
      </c>
    </row>
    <row r="36" spans="1:16" x14ac:dyDescent="0.25">
      <c r="A36" s="5" t="s">
        <v>17</v>
      </c>
      <c r="B36" s="5" t="str">
        <f t="shared" si="3"/>
        <v>Fontanazzo</v>
      </c>
      <c r="C36" s="5" t="s">
        <v>51</v>
      </c>
      <c r="D36" s="5"/>
      <c r="E36" s="32"/>
      <c r="F36" s="5"/>
      <c r="G36" s="7"/>
      <c r="H36" s="8" t="s">
        <v>36</v>
      </c>
      <c r="I36" s="8"/>
      <c r="J36" s="2">
        <f t="shared" si="6"/>
        <v>1</v>
      </c>
      <c r="K36">
        <f t="shared" si="7"/>
        <v>0</v>
      </c>
      <c r="L36" s="5">
        <f t="shared" si="5"/>
        <v>0</v>
      </c>
      <c r="M36" s="40"/>
      <c r="O36" s="15">
        <v>45126</v>
      </c>
      <c r="P36">
        <v>6</v>
      </c>
    </row>
    <row r="37" spans="1:16" x14ac:dyDescent="0.25">
      <c r="A37" s="5" t="s">
        <v>18</v>
      </c>
      <c r="B37" s="5" t="str">
        <f t="shared" si="3"/>
        <v>Refuge Antermoia</v>
      </c>
      <c r="C37" s="5" t="s">
        <v>52</v>
      </c>
      <c r="D37" s="5"/>
      <c r="E37" s="35"/>
      <c r="F37" s="5"/>
      <c r="G37" s="7"/>
      <c r="H37" s="8" t="s">
        <v>36</v>
      </c>
      <c r="I37" s="8"/>
      <c r="J37" s="2">
        <f t="shared" si="6"/>
        <v>1</v>
      </c>
      <c r="K37">
        <f t="shared" si="7"/>
        <v>0</v>
      </c>
      <c r="L37" s="5">
        <f t="shared" si="5"/>
        <v>0</v>
      </c>
      <c r="M37" s="40"/>
      <c r="O37" s="15">
        <v>45127</v>
      </c>
      <c r="P37">
        <v>8</v>
      </c>
    </row>
    <row r="38" spans="1:16" x14ac:dyDescent="0.25">
      <c r="A38" s="5" t="s">
        <v>19</v>
      </c>
      <c r="B38" s="5" t="str">
        <f t="shared" si="3"/>
        <v>Schlernhaus</v>
      </c>
      <c r="C38" s="6" t="s">
        <v>53</v>
      </c>
      <c r="D38" s="5"/>
      <c r="E38" s="33"/>
      <c r="F38" s="5"/>
      <c r="G38" s="7"/>
      <c r="H38" s="8"/>
      <c r="I38" s="8"/>
      <c r="J38" s="2">
        <f t="shared" si="6"/>
        <v>0</v>
      </c>
      <c r="K38">
        <f t="shared" si="7"/>
        <v>0</v>
      </c>
      <c r="L38" s="5">
        <f t="shared" si="5"/>
        <v>0</v>
      </c>
      <c r="M38" s="41"/>
      <c r="O38" s="15">
        <v>45128</v>
      </c>
      <c r="P38">
        <v>4</v>
      </c>
    </row>
    <row r="39" spans="1:16" x14ac:dyDescent="0.25">
      <c r="A39" s="5" t="s">
        <v>20</v>
      </c>
      <c r="B39" s="5" t="str">
        <f t="shared" si="3"/>
        <v>Bolzano</v>
      </c>
      <c r="C39" s="5" t="s">
        <v>54</v>
      </c>
      <c r="D39" s="5">
        <v>7</v>
      </c>
      <c r="E39" s="32">
        <v>8.5</v>
      </c>
      <c r="F39" s="5">
        <v>27</v>
      </c>
      <c r="G39" s="7">
        <v>3250</v>
      </c>
      <c r="H39" s="8" t="s">
        <v>36</v>
      </c>
      <c r="I39" s="8"/>
      <c r="J39" s="2">
        <f t="shared" si="6"/>
        <v>1</v>
      </c>
      <c r="K39">
        <f t="shared" si="7"/>
        <v>7</v>
      </c>
      <c r="L39" s="5">
        <f t="shared" si="5"/>
        <v>0</v>
      </c>
      <c r="M39" s="24">
        <v>45115</v>
      </c>
      <c r="O39" s="15">
        <v>45129</v>
      </c>
      <c r="P39">
        <v>6.5</v>
      </c>
    </row>
    <row r="40" spans="1:16" x14ac:dyDescent="0.25">
      <c r="A40" s="5" t="s">
        <v>21</v>
      </c>
      <c r="B40" s="5" t="str">
        <f t="shared" si="3"/>
        <v>Refuge Merano</v>
      </c>
      <c r="C40" s="5" t="s">
        <v>55</v>
      </c>
      <c r="D40" s="5">
        <v>3</v>
      </c>
      <c r="E40" s="33"/>
      <c r="F40" s="5">
        <v>20</v>
      </c>
      <c r="G40" s="7">
        <v>2890</v>
      </c>
      <c r="H40" s="8" t="s">
        <v>56</v>
      </c>
      <c r="I40" s="8"/>
      <c r="J40" s="2">
        <f t="shared" si="6"/>
        <v>1</v>
      </c>
      <c r="K40">
        <f t="shared" si="7"/>
        <v>10</v>
      </c>
      <c r="L40" s="5">
        <f t="shared" si="5"/>
        <v>0</v>
      </c>
      <c r="M40" s="33"/>
      <c r="O40" s="15">
        <v>45130</v>
      </c>
      <c r="P40">
        <v>8</v>
      </c>
    </row>
    <row r="41" spans="1:16" x14ac:dyDescent="0.25">
      <c r="A41" s="5" t="s">
        <v>22</v>
      </c>
      <c r="B41" s="5" t="str">
        <f t="shared" si="3"/>
        <v>Refuge del Valico</v>
      </c>
      <c r="C41" s="5" t="s">
        <v>57</v>
      </c>
      <c r="D41" s="5">
        <v>4</v>
      </c>
      <c r="E41" s="32">
        <v>8</v>
      </c>
      <c r="F41" s="5">
        <v>16</v>
      </c>
      <c r="G41" s="7">
        <v>2030</v>
      </c>
      <c r="H41" s="8" t="s">
        <v>36</v>
      </c>
      <c r="I41" s="8"/>
      <c r="J41" s="2">
        <f t="shared" si="6"/>
        <v>1</v>
      </c>
      <c r="K41">
        <f t="shared" si="7"/>
        <v>14</v>
      </c>
      <c r="L41" s="5">
        <f t="shared" si="5"/>
        <v>14</v>
      </c>
      <c r="M41" s="24">
        <v>45116</v>
      </c>
      <c r="O41" s="15">
        <v>45131</v>
      </c>
      <c r="P41">
        <v>5</v>
      </c>
    </row>
    <row r="42" spans="1:16" x14ac:dyDescent="0.25">
      <c r="A42" s="5" t="s">
        <v>23</v>
      </c>
      <c r="B42" s="5" t="str">
        <f t="shared" si="3"/>
        <v>Jausenstation Patleid</v>
      </c>
      <c r="C42" s="5" t="s">
        <v>58</v>
      </c>
      <c r="D42" s="5">
        <v>3.25</v>
      </c>
      <c r="E42" s="33"/>
      <c r="F42" s="5">
        <v>11</v>
      </c>
      <c r="G42" s="7">
        <v>2340</v>
      </c>
      <c r="H42" s="8"/>
      <c r="I42" s="8"/>
      <c r="J42" s="2">
        <f t="shared" si="6"/>
        <v>0</v>
      </c>
      <c r="K42">
        <f t="shared" ref="K42:K105" si="9">IF(J42=0,0,D42+K41)</f>
        <v>0</v>
      </c>
      <c r="L42" s="5">
        <f t="shared" si="5"/>
        <v>0</v>
      </c>
      <c r="M42" s="25"/>
      <c r="O42" s="15">
        <v>45132</v>
      </c>
      <c r="P42">
        <v>7.5</v>
      </c>
    </row>
    <row r="43" spans="1:16" x14ac:dyDescent="0.25">
      <c r="A43" s="5" t="s">
        <v>24</v>
      </c>
      <c r="B43" s="5" t="str">
        <f t="shared" si="3"/>
        <v>Certosa / Karthaus</v>
      </c>
      <c r="C43" s="5" t="s">
        <v>59</v>
      </c>
      <c r="D43" s="5">
        <v>6</v>
      </c>
      <c r="E43" s="32">
        <v>6</v>
      </c>
      <c r="F43" s="5">
        <v>12.5</v>
      </c>
      <c r="G43" s="7">
        <v>2340</v>
      </c>
      <c r="H43" s="8" t="s">
        <v>60</v>
      </c>
      <c r="I43" s="8"/>
      <c r="J43" s="2">
        <f t="shared" si="6"/>
        <v>1</v>
      </c>
      <c r="K43">
        <f t="shared" si="9"/>
        <v>6</v>
      </c>
      <c r="L43" s="5">
        <f t="shared" si="5"/>
        <v>0</v>
      </c>
      <c r="M43" s="24">
        <v>45117</v>
      </c>
      <c r="O43" s="15">
        <v>45133</v>
      </c>
      <c r="P43">
        <v>7.5</v>
      </c>
    </row>
    <row r="44" spans="1:16" x14ac:dyDescent="0.25">
      <c r="A44" s="5" t="s">
        <v>25</v>
      </c>
      <c r="B44" s="5" t="str">
        <f t="shared" si="3"/>
        <v>Refuge Similaun</v>
      </c>
      <c r="C44" s="5" t="s">
        <v>61</v>
      </c>
      <c r="D44" s="5">
        <v>3.5</v>
      </c>
      <c r="E44" s="33"/>
      <c r="F44" s="5">
        <v>15</v>
      </c>
      <c r="G44" s="7">
        <v>0</v>
      </c>
      <c r="H44" s="8" t="s">
        <v>36</v>
      </c>
      <c r="I44" s="8"/>
      <c r="J44" s="2">
        <f t="shared" si="6"/>
        <v>1</v>
      </c>
      <c r="K44">
        <f t="shared" si="9"/>
        <v>9.5</v>
      </c>
      <c r="L44" s="5">
        <f t="shared" si="5"/>
        <v>0</v>
      </c>
      <c r="M44" s="25"/>
      <c r="O44" s="15">
        <v>45134</v>
      </c>
      <c r="P44">
        <v>0</v>
      </c>
    </row>
    <row r="45" spans="1:16" x14ac:dyDescent="0.25">
      <c r="A45" s="5" t="s">
        <v>26</v>
      </c>
      <c r="B45" s="5" t="str">
        <f t="shared" si="3"/>
        <v>Vent</v>
      </c>
      <c r="C45" s="5" t="s">
        <v>62</v>
      </c>
      <c r="D45" s="5">
        <v>8</v>
      </c>
      <c r="E45" s="32">
        <v>9</v>
      </c>
      <c r="F45" s="5">
        <v>25</v>
      </c>
      <c r="G45" s="7">
        <v>960</v>
      </c>
      <c r="H45" s="8" t="s">
        <v>36</v>
      </c>
      <c r="I45" s="8"/>
      <c r="J45" s="2">
        <f t="shared" si="6"/>
        <v>1</v>
      </c>
      <c r="K45">
        <f t="shared" si="9"/>
        <v>17.5</v>
      </c>
      <c r="L45" s="5">
        <f t="shared" si="5"/>
        <v>0</v>
      </c>
      <c r="M45" s="24">
        <v>45118</v>
      </c>
      <c r="O45" s="15">
        <v>45135</v>
      </c>
      <c r="P45">
        <v>7</v>
      </c>
    </row>
    <row r="46" spans="1:16" x14ac:dyDescent="0.25">
      <c r="A46" s="5" t="s">
        <v>27</v>
      </c>
      <c r="B46" s="5" t="str">
        <f t="shared" si="3"/>
        <v>Zwieselstein</v>
      </c>
      <c r="C46" s="5" t="s">
        <v>63</v>
      </c>
      <c r="D46" s="5">
        <v>6.5</v>
      </c>
      <c r="E46" s="33"/>
      <c r="F46" s="5">
        <v>20</v>
      </c>
      <c r="G46" s="7">
        <v>1570</v>
      </c>
      <c r="H46" s="8" t="s">
        <v>36</v>
      </c>
      <c r="I46" s="8"/>
      <c r="J46" s="2">
        <f t="shared" si="6"/>
        <v>1</v>
      </c>
      <c r="K46">
        <f t="shared" si="9"/>
        <v>24</v>
      </c>
      <c r="L46" s="5">
        <f t="shared" si="5"/>
        <v>24</v>
      </c>
      <c r="M46" s="25"/>
      <c r="O46" s="15">
        <v>45136</v>
      </c>
      <c r="P46">
        <v>9</v>
      </c>
    </row>
    <row r="47" spans="1:16" x14ac:dyDescent="0.25">
      <c r="A47" s="5" t="s">
        <v>28</v>
      </c>
      <c r="B47" s="5" t="str">
        <f t="shared" si="3"/>
        <v>Braunschweiger hutte</v>
      </c>
      <c r="C47" s="5" t="s">
        <v>64</v>
      </c>
      <c r="D47" s="5">
        <v>9</v>
      </c>
      <c r="E47" s="4">
        <v>2</v>
      </c>
      <c r="F47" s="5">
        <v>12</v>
      </c>
      <c r="G47" s="7">
        <v>350</v>
      </c>
      <c r="H47" s="8"/>
      <c r="I47" s="8"/>
      <c r="J47" s="2">
        <f t="shared" si="6"/>
        <v>0</v>
      </c>
      <c r="K47">
        <f t="shared" si="9"/>
        <v>0</v>
      </c>
      <c r="L47" s="5">
        <f t="shared" si="5"/>
        <v>0</v>
      </c>
      <c r="M47" s="17">
        <v>45119</v>
      </c>
      <c r="O47" s="15">
        <v>45137</v>
      </c>
      <c r="P47">
        <v>9</v>
      </c>
    </row>
    <row r="48" spans="1:16" x14ac:dyDescent="0.25">
      <c r="A48" s="5" t="s">
        <v>29</v>
      </c>
      <c r="B48" s="5" t="str">
        <f t="shared" si="3"/>
        <v>Wenns</v>
      </c>
      <c r="C48" s="5" t="s">
        <v>65</v>
      </c>
      <c r="D48" s="5">
        <v>9</v>
      </c>
      <c r="E48" s="32">
        <v>8</v>
      </c>
      <c r="F48" s="5">
        <v>24</v>
      </c>
      <c r="G48" s="7">
        <v>1500</v>
      </c>
      <c r="H48" s="8"/>
      <c r="I48" s="8"/>
      <c r="J48" s="2">
        <f t="shared" si="6"/>
        <v>0</v>
      </c>
      <c r="K48">
        <f t="shared" si="9"/>
        <v>0</v>
      </c>
      <c r="L48" s="5">
        <f t="shared" si="5"/>
        <v>0</v>
      </c>
      <c r="M48" s="24">
        <v>45120</v>
      </c>
      <c r="O48" s="15">
        <v>45138</v>
      </c>
      <c r="P48">
        <v>6</v>
      </c>
    </row>
    <row r="49" spans="1:16" x14ac:dyDescent="0.25">
      <c r="A49" s="5" t="s">
        <v>30</v>
      </c>
      <c r="B49" s="5" t="str">
        <f t="shared" si="3"/>
        <v>Zams am Inn</v>
      </c>
      <c r="C49" s="5" t="s">
        <v>66</v>
      </c>
      <c r="D49" s="5">
        <v>7</v>
      </c>
      <c r="E49" s="33"/>
      <c r="F49" s="5">
        <v>16</v>
      </c>
      <c r="G49" s="7">
        <v>1000</v>
      </c>
      <c r="H49" s="8" t="s">
        <v>36</v>
      </c>
      <c r="I49" s="8"/>
      <c r="J49" s="2">
        <f t="shared" si="6"/>
        <v>1</v>
      </c>
      <c r="K49">
        <f t="shared" si="9"/>
        <v>7</v>
      </c>
      <c r="L49" s="5">
        <f t="shared" si="5"/>
        <v>7</v>
      </c>
      <c r="M49" s="25"/>
      <c r="O49" s="15">
        <v>45139</v>
      </c>
      <c r="P49">
        <v>0</v>
      </c>
    </row>
    <row r="50" spans="1:16" x14ac:dyDescent="0.25">
      <c r="A50" s="5" t="s">
        <v>31</v>
      </c>
      <c r="B50" s="5" t="str">
        <f t="shared" si="3"/>
        <v>Memmiger Hutte</v>
      </c>
      <c r="C50" s="5" t="s">
        <v>67</v>
      </c>
      <c r="D50" s="32">
        <v>5.25</v>
      </c>
      <c r="E50" s="32">
        <v>6.5</v>
      </c>
      <c r="F50" s="32">
        <v>20</v>
      </c>
      <c r="G50" s="36">
        <v>200</v>
      </c>
      <c r="H50" s="8"/>
      <c r="I50" s="8"/>
      <c r="J50" s="2">
        <f t="shared" si="6"/>
        <v>0</v>
      </c>
      <c r="K50">
        <f t="shared" si="9"/>
        <v>0</v>
      </c>
      <c r="L50" s="5">
        <f t="shared" si="5"/>
        <v>0</v>
      </c>
      <c r="M50" s="24">
        <v>45121</v>
      </c>
      <c r="O50" s="15">
        <v>45140</v>
      </c>
      <c r="P50">
        <v>0</v>
      </c>
    </row>
    <row r="51" spans="1:16" x14ac:dyDescent="0.25">
      <c r="A51" s="20" t="s">
        <v>32</v>
      </c>
      <c r="B51" s="20" t="str">
        <f t="shared" si="3"/>
        <v>Holzgau</v>
      </c>
      <c r="C51" s="20" t="s">
        <v>68</v>
      </c>
      <c r="D51" s="35"/>
      <c r="E51" s="35"/>
      <c r="F51" s="35"/>
      <c r="G51" s="37"/>
      <c r="H51" s="18" t="s">
        <v>36</v>
      </c>
      <c r="I51" s="8"/>
      <c r="J51" s="2">
        <f t="shared" si="6"/>
        <v>1</v>
      </c>
      <c r="K51">
        <f t="shared" si="9"/>
        <v>0</v>
      </c>
      <c r="L51" s="5">
        <f t="shared" si="5"/>
        <v>0</v>
      </c>
      <c r="M51" s="34"/>
      <c r="O51" s="15">
        <v>45141</v>
      </c>
      <c r="P51">
        <v>0</v>
      </c>
    </row>
    <row r="52" spans="1:16" x14ac:dyDescent="0.25">
      <c r="A52" s="20" t="s">
        <v>33</v>
      </c>
      <c r="B52" s="20" t="str">
        <f t="shared" si="3"/>
        <v>Kemptner Hutte</v>
      </c>
      <c r="C52" s="20" t="s">
        <v>69</v>
      </c>
      <c r="D52" s="35"/>
      <c r="E52" s="35"/>
      <c r="F52" s="35"/>
      <c r="G52" s="37"/>
      <c r="H52" s="18"/>
      <c r="I52" s="8"/>
      <c r="J52" s="2">
        <f t="shared" si="6"/>
        <v>0</v>
      </c>
      <c r="K52">
        <f t="shared" si="9"/>
        <v>0</v>
      </c>
      <c r="L52" s="5">
        <f t="shared" si="5"/>
        <v>0</v>
      </c>
      <c r="M52" s="34"/>
      <c r="O52" s="15">
        <v>45142</v>
      </c>
      <c r="P52">
        <v>0</v>
      </c>
    </row>
    <row r="53" spans="1:16" x14ac:dyDescent="0.25">
      <c r="A53" s="21" t="s">
        <v>70</v>
      </c>
      <c r="B53" s="21" t="str">
        <f t="shared" si="3"/>
        <v>Oberstdorf</v>
      </c>
      <c r="C53" s="21" t="str">
        <f>B53</f>
        <v>Oberstdorf</v>
      </c>
      <c r="D53" s="35"/>
      <c r="E53" s="35"/>
      <c r="F53" s="35"/>
      <c r="G53" s="37"/>
      <c r="H53" s="19"/>
      <c r="I53" s="8"/>
      <c r="J53" s="2">
        <f t="shared" si="6"/>
        <v>0</v>
      </c>
      <c r="K53">
        <f t="shared" si="9"/>
        <v>0</v>
      </c>
      <c r="L53" s="5">
        <f t="shared" si="5"/>
        <v>0</v>
      </c>
      <c r="M53" s="34"/>
      <c r="O53" s="15">
        <v>45143</v>
      </c>
      <c r="P53">
        <v>0</v>
      </c>
    </row>
    <row r="54" spans="1:16" x14ac:dyDescent="0.25">
      <c r="A54" s="20" t="s">
        <v>71</v>
      </c>
      <c r="B54" s="20" t="str">
        <f t="shared" si="3"/>
        <v>Oberstdorf</v>
      </c>
      <c r="C54" s="20" t="s">
        <v>72</v>
      </c>
      <c r="D54" s="35"/>
      <c r="E54" s="35"/>
      <c r="F54" s="35"/>
      <c r="G54" s="37"/>
      <c r="H54" s="18" t="s">
        <v>36</v>
      </c>
      <c r="I54" s="8"/>
      <c r="J54" s="2">
        <f t="shared" si="6"/>
        <v>1</v>
      </c>
      <c r="K54">
        <f t="shared" si="9"/>
        <v>0</v>
      </c>
      <c r="L54" s="5">
        <f t="shared" si="5"/>
        <v>0</v>
      </c>
      <c r="M54" s="34"/>
      <c r="O54" s="15">
        <v>45144</v>
      </c>
      <c r="P54">
        <v>6</v>
      </c>
    </row>
    <row r="55" spans="1:16" x14ac:dyDescent="0.25">
      <c r="A55" s="20" t="s">
        <v>73</v>
      </c>
      <c r="B55" s="20" t="str">
        <f t="shared" si="3"/>
        <v>Mindelheimer Hutte</v>
      </c>
      <c r="C55" s="20" t="s">
        <v>132</v>
      </c>
      <c r="D55" s="33"/>
      <c r="E55" s="33"/>
      <c r="F55" s="33"/>
      <c r="G55" s="38"/>
      <c r="H55" s="18" t="s">
        <v>36</v>
      </c>
      <c r="I55" s="8"/>
      <c r="J55" s="2">
        <f t="shared" si="6"/>
        <v>1</v>
      </c>
      <c r="K55">
        <f t="shared" si="9"/>
        <v>0</v>
      </c>
      <c r="L55" s="5">
        <f t="shared" si="5"/>
        <v>0</v>
      </c>
      <c r="M55" s="25"/>
      <c r="O55" s="15">
        <v>45145</v>
      </c>
      <c r="P55">
        <v>6</v>
      </c>
    </row>
    <row r="56" spans="1:16" x14ac:dyDescent="0.25">
      <c r="A56" s="5" t="s">
        <v>74</v>
      </c>
      <c r="B56" s="5" t="str">
        <f t="shared" si="3"/>
        <v>Schröcken</v>
      </c>
      <c r="C56" s="5" t="s">
        <v>133</v>
      </c>
      <c r="D56" s="5">
        <v>6</v>
      </c>
      <c r="E56" s="32">
        <v>6.5</v>
      </c>
      <c r="F56" s="5">
        <v>22</v>
      </c>
      <c r="G56" s="7">
        <v>850</v>
      </c>
      <c r="H56" s="8" t="s">
        <v>36</v>
      </c>
      <c r="I56" s="8"/>
      <c r="J56" s="2">
        <f t="shared" si="6"/>
        <v>1</v>
      </c>
      <c r="K56">
        <f t="shared" si="9"/>
        <v>6</v>
      </c>
      <c r="L56" s="5">
        <f t="shared" si="5"/>
        <v>0</v>
      </c>
      <c r="M56" s="32" t="s">
        <v>250</v>
      </c>
      <c r="O56" s="15">
        <v>45146</v>
      </c>
      <c r="P56">
        <v>7</v>
      </c>
    </row>
    <row r="57" spans="1:16" x14ac:dyDescent="0.25">
      <c r="A57" s="5" t="s">
        <v>75</v>
      </c>
      <c r="B57" s="5" t="str">
        <f t="shared" si="3"/>
        <v>Buchboden</v>
      </c>
      <c r="C57" s="5" t="s">
        <v>134</v>
      </c>
      <c r="D57" s="5">
        <v>3.5</v>
      </c>
      <c r="E57" s="33"/>
      <c r="F57" s="5">
        <v>16</v>
      </c>
      <c r="G57" s="7">
        <v>370</v>
      </c>
      <c r="H57" s="8" t="s">
        <v>36</v>
      </c>
      <c r="I57" s="8"/>
      <c r="J57" s="2">
        <f t="shared" si="6"/>
        <v>1</v>
      </c>
      <c r="K57">
        <f t="shared" si="9"/>
        <v>9.5</v>
      </c>
      <c r="L57" s="5">
        <f>IF(K58=0,K57,0)-D53</f>
        <v>9.5</v>
      </c>
      <c r="M57" s="33"/>
      <c r="O57" s="15">
        <v>45147</v>
      </c>
      <c r="P57">
        <v>6</v>
      </c>
    </row>
    <row r="58" spans="1:16" x14ac:dyDescent="0.25">
      <c r="A58" s="5" t="s">
        <v>76</v>
      </c>
      <c r="B58" s="5" t="str">
        <f t="shared" si="3"/>
        <v>St Gerold</v>
      </c>
      <c r="C58" s="5" t="s">
        <v>135</v>
      </c>
      <c r="D58" s="5">
        <v>4.5</v>
      </c>
      <c r="E58" s="32">
        <v>10</v>
      </c>
      <c r="F58" s="5">
        <v>21</v>
      </c>
      <c r="G58" s="7">
        <v>273</v>
      </c>
      <c r="H58" s="8"/>
      <c r="I58" s="8"/>
      <c r="J58" s="2">
        <f t="shared" si="6"/>
        <v>0</v>
      </c>
      <c r="K58">
        <f t="shared" si="9"/>
        <v>0</v>
      </c>
      <c r="L58" s="5">
        <f t="shared" si="5"/>
        <v>0</v>
      </c>
      <c r="M58" s="24">
        <v>45124</v>
      </c>
      <c r="O58" s="15">
        <v>45148</v>
      </c>
      <c r="P58">
        <v>8</v>
      </c>
    </row>
    <row r="59" spans="1:16" x14ac:dyDescent="0.25">
      <c r="A59" s="5" t="s">
        <v>77</v>
      </c>
      <c r="B59" s="5" t="str">
        <f t="shared" si="3"/>
        <v>Feldrich</v>
      </c>
      <c r="C59" s="5" t="s">
        <v>136</v>
      </c>
      <c r="D59" s="5">
        <v>5.25</v>
      </c>
      <c r="E59" s="35"/>
      <c r="F59" s="5">
        <v>16</v>
      </c>
      <c r="G59" s="7">
        <v>1212</v>
      </c>
      <c r="H59" s="8"/>
      <c r="I59" s="8"/>
      <c r="J59" s="2">
        <f t="shared" si="6"/>
        <v>0</v>
      </c>
      <c r="K59">
        <f t="shared" si="9"/>
        <v>0</v>
      </c>
      <c r="L59" s="5">
        <f t="shared" si="5"/>
        <v>0</v>
      </c>
      <c r="M59" s="34"/>
      <c r="O59" s="15">
        <v>45149</v>
      </c>
      <c r="P59">
        <v>3</v>
      </c>
    </row>
    <row r="60" spans="1:16" x14ac:dyDescent="0.25">
      <c r="A60" s="5" t="s">
        <v>78</v>
      </c>
      <c r="B60" s="5" t="str">
        <f t="shared" si="3"/>
        <v>Gafadura Hutte</v>
      </c>
      <c r="C60" s="5" t="s">
        <v>137</v>
      </c>
      <c r="D60" s="5">
        <v>4.25</v>
      </c>
      <c r="E60" s="35"/>
      <c r="F60" s="5">
        <v>13</v>
      </c>
      <c r="G60" s="7">
        <v>950</v>
      </c>
      <c r="H60" s="8" t="s">
        <v>36</v>
      </c>
      <c r="I60" s="8"/>
      <c r="J60" s="2">
        <f t="shared" si="6"/>
        <v>1</v>
      </c>
      <c r="K60">
        <f t="shared" si="9"/>
        <v>4.25</v>
      </c>
      <c r="L60" s="5">
        <f t="shared" si="5"/>
        <v>0</v>
      </c>
      <c r="M60" s="34"/>
      <c r="O60" s="15">
        <v>45150</v>
      </c>
      <c r="P60">
        <v>8</v>
      </c>
    </row>
    <row r="61" spans="1:16" x14ac:dyDescent="0.25">
      <c r="A61" s="5" t="s">
        <v>79</v>
      </c>
      <c r="B61" s="5" t="str">
        <f t="shared" si="3"/>
        <v>Sücka</v>
      </c>
      <c r="C61" s="5" t="s">
        <v>138</v>
      </c>
      <c r="D61" s="5">
        <v>2.75</v>
      </c>
      <c r="E61" s="33"/>
      <c r="F61" s="5">
        <v>9</v>
      </c>
      <c r="G61" s="7">
        <v>750</v>
      </c>
      <c r="H61" s="8" t="s">
        <v>36</v>
      </c>
      <c r="I61" s="8"/>
      <c r="J61" s="2">
        <f t="shared" si="6"/>
        <v>1</v>
      </c>
      <c r="K61">
        <f t="shared" si="9"/>
        <v>7</v>
      </c>
      <c r="L61" s="5">
        <f t="shared" si="5"/>
        <v>0</v>
      </c>
      <c r="M61" s="25"/>
      <c r="O61" s="15">
        <v>45151</v>
      </c>
      <c r="P61">
        <v>7</v>
      </c>
    </row>
    <row r="62" spans="1:16" x14ac:dyDescent="0.25">
      <c r="A62" s="5" t="s">
        <v>80</v>
      </c>
      <c r="B62" s="5" t="str">
        <f t="shared" si="3"/>
        <v>Plälzer Hutte</v>
      </c>
      <c r="C62" s="5" t="s">
        <v>139</v>
      </c>
      <c r="D62" s="5">
        <v>3.25</v>
      </c>
      <c r="E62" s="32">
        <v>8</v>
      </c>
      <c r="F62" s="5">
        <v>9</v>
      </c>
      <c r="G62" s="7">
        <v>350</v>
      </c>
      <c r="H62" s="8" t="s">
        <v>36</v>
      </c>
      <c r="I62" s="8"/>
      <c r="J62" s="2">
        <f t="shared" si="6"/>
        <v>1</v>
      </c>
      <c r="K62">
        <f t="shared" si="9"/>
        <v>10.25</v>
      </c>
      <c r="L62" s="5">
        <f t="shared" si="5"/>
        <v>0</v>
      </c>
      <c r="M62" s="24">
        <v>45125</v>
      </c>
      <c r="O62" s="15">
        <v>45152</v>
      </c>
      <c r="P62">
        <v>7</v>
      </c>
    </row>
    <row r="63" spans="1:16" x14ac:dyDescent="0.25">
      <c r="A63" s="5" t="s">
        <v>81</v>
      </c>
      <c r="B63" s="5" t="str">
        <f t="shared" si="3"/>
        <v>Schesalplana Hutte</v>
      </c>
      <c r="C63" s="5" t="s">
        <v>140</v>
      </c>
      <c r="D63" s="5">
        <v>5</v>
      </c>
      <c r="E63" s="33"/>
      <c r="F63" s="5">
        <v>15</v>
      </c>
      <c r="G63" s="7">
        <v>730</v>
      </c>
      <c r="H63" s="8" t="s">
        <v>36</v>
      </c>
      <c r="I63" s="8"/>
      <c r="J63" s="2">
        <f t="shared" si="6"/>
        <v>1</v>
      </c>
      <c r="K63">
        <f t="shared" si="9"/>
        <v>15.25</v>
      </c>
      <c r="L63" s="5">
        <f t="shared" si="5"/>
        <v>15.25</v>
      </c>
      <c r="M63" s="25"/>
      <c r="O63" s="15">
        <v>45153</v>
      </c>
      <c r="P63">
        <v>0</v>
      </c>
    </row>
    <row r="64" spans="1:16" x14ac:dyDescent="0.25">
      <c r="A64" s="5" t="s">
        <v>82</v>
      </c>
      <c r="B64" s="5" t="str">
        <f t="shared" si="3"/>
        <v>Carschina Hutte</v>
      </c>
      <c r="C64" s="5" t="s">
        <v>141</v>
      </c>
      <c r="D64" s="5">
        <v>2</v>
      </c>
      <c r="E64" s="32">
        <v>6</v>
      </c>
      <c r="F64" s="5">
        <v>8</v>
      </c>
      <c r="G64" s="7">
        <v>0</v>
      </c>
      <c r="H64" s="8"/>
      <c r="I64" s="8"/>
      <c r="J64" s="2">
        <f t="shared" si="6"/>
        <v>0</v>
      </c>
      <c r="K64">
        <f t="shared" si="9"/>
        <v>0</v>
      </c>
      <c r="L64" s="5">
        <f t="shared" si="5"/>
        <v>0</v>
      </c>
      <c r="M64" s="24">
        <v>45126</v>
      </c>
      <c r="O64" s="15">
        <v>45154</v>
      </c>
      <c r="P64">
        <v>4</v>
      </c>
    </row>
    <row r="65" spans="1:16" x14ac:dyDescent="0.25">
      <c r="A65" s="5" t="s">
        <v>83</v>
      </c>
      <c r="B65" s="5" t="str">
        <f t="shared" si="3"/>
        <v>St Antönien</v>
      </c>
      <c r="C65" s="5" t="s">
        <v>142</v>
      </c>
      <c r="D65" s="5">
        <v>5</v>
      </c>
      <c r="E65" s="33"/>
      <c r="F65" s="5">
        <v>10</v>
      </c>
      <c r="G65" s="7">
        <v>940</v>
      </c>
      <c r="H65" s="8"/>
      <c r="I65" s="8"/>
      <c r="J65" s="2">
        <f t="shared" si="6"/>
        <v>0</v>
      </c>
      <c r="K65">
        <f t="shared" si="9"/>
        <v>0</v>
      </c>
      <c r="L65" s="5">
        <f t="shared" si="5"/>
        <v>0</v>
      </c>
      <c r="M65" s="25"/>
      <c r="O65" s="15">
        <v>45155</v>
      </c>
      <c r="P65">
        <v>6</v>
      </c>
    </row>
    <row r="66" spans="1:16" x14ac:dyDescent="0.25">
      <c r="A66" s="5" t="s">
        <v>84</v>
      </c>
      <c r="B66" s="5" t="str">
        <f t="shared" si="3"/>
        <v>Gargellen</v>
      </c>
      <c r="C66" s="5" t="s">
        <v>143</v>
      </c>
      <c r="D66" s="5">
        <v>5</v>
      </c>
      <c r="E66" s="32">
        <v>8</v>
      </c>
      <c r="F66" s="5">
        <v>16</v>
      </c>
      <c r="G66" s="7">
        <v>1080</v>
      </c>
      <c r="H66" s="8" t="s">
        <v>36</v>
      </c>
      <c r="I66" s="8"/>
      <c r="J66" s="2">
        <f t="shared" si="6"/>
        <v>1</v>
      </c>
      <c r="K66">
        <f t="shared" si="9"/>
        <v>5</v>
      </c>
      <c r="L66" s="5">
        <f t="shared" si="5"/>
        <v>0</v>
      </c>
      <c r="M66" s="24">
        <v>45127</v>
      </c>
      <c r="O66" s="15">
        <v>45156</v>
      </c>
      <c r="P66">
        <v>7</v>
      </c>
    </row>
    <row r="67" spans="1:16" x14ac:dyDescent="0.25">
      <c r="A67" s="5" t="s">
        <v>85</v>
      </c>
      <c r="B67" s="5" t="str">
        <f t="shared" si="3"/>
        <v>Tübinger Hutte</v>
      </c>
      <c r="C67" s="5" t="s">
        <v>144</v>
      </c>
      <c r="D67" s="5">
        <v>4</v>
      </c>
      <c r="E67" s="33"/>
      <c r="F67" s="5">
        <v>11</v>
      </c>
      <c r="G67" s="7">
        <v>400</v>
      </c>
      <c r="H67" s="8" t="s">
        <v>36</v>
      </c>
      <c r="I67" s="8" t="s">
        <v>36</v>
      </c>
      <c r="J67" s="2">
        <f t="shared" si="6"/>
        <v>1</v>
      </c>
      <c r="K67">
        <f t="shared" si="9"/>
        <v>9</v>
      </c>
      <c r="L67" s="5">
        <f t="shared" si="5"/>
        <v>0</v>
      </c>
      <c r="M67" s="25"/>
      <c r="O67" s="15">
        <v>45157</v>
      </c>
      <c r="P67">
        <v>8</v>
      </c>
    </row>
    <row r="68" spans="1:16" x14ac:dyDescent="0.25">
      <c r="A68" s="5" t="s">
        <v>86</v>
      </c>
      <c r="B68" s="5" t="str">
        <f t="shared" si="3"/>
        <v>Madlerner Haus</v>
      </c>
      <c r="C68" s="5" t="s">
        <v>145</v>
      </c>
      <c r="D68" s="5">
        <v>5</v>
      </c>
      <c r="E68" s="4">
        <v>4</v>
      </c>
      <c r="F68" s="5">
        <v>14</v>
      </c>
      <c r="G68" s="7">
        <v>870</v>
      </c>
      <c r="H68" s="8" t="s">
        <v>36</v>
      </c>
      <c r="I68" s="8"/>
      <c r="J68" s="2">
        <f t="shared" si="6"/>
        <v>1</v>
      </c>
      <c r="K68">
        <f t="shared" si="9"/>
        <v>14</v>
      </c>
      <c r="L68" s="5">
        <f t="shared" si="5"/>
        <v>14</v>
      </c>
      <c r="M68" s="17">
        <v>45128</v>
      </c>
      <c r="O68" s="15">
        <v>45158</v>
      </c>
      <c r="P68">
        <v>8</v>
      </c>
    </row>
    <row r="69" spans="1:16" x14ac:dyDescent="0.25">
      <c r="A69" s="5" t="s">
        <v>87</v>
      </c>
      <c r="B69" s="5" t="str">
        <f t="shared" si="3"/>
        <v>Jamtal Hutte</v>
      </c>
      <c r="C69" s="5" t="s">
        <v>146</v>
      </c>
      <c r="D69" s="5">
        <v>7.25</v>
      </c>
      <c r="E69" s="4">
        <v>6.5</v>
      </c>
      <c r="F69" s="5">
        <v>22</v>
      </c>
      <c r="G69" s="7">
        <v>690</v>
      </c>
      <c r="H69" s="8"/>
      <c r="I69" s="8"/>
      <c r="J69" s="2">
        <f t="shared" si="6"/>
        <v>0</v>
      </c>
      <c r="K69">
        <f t="shared" si="9"/>
        <v>0</v>
      </c>
      <c r="L69" s="5">
        <f t="shared" si="5"/>
        <v>0</v>
      </c>
      <c r="M69" s="17">
        <v>45129</v>
      </c>
      <c r="O69" s="15">
        <v>45159</v>
      </c>
      <c r="P69">
        <v>6</v>
      </c>
    </row>
    <row r="70" spans="1:16" x14ac:dyDescent="0.25">
      <c r="A70" s="5" t="s">
        <v>88</v>
      </c>
      <c r="B70" s="5" t="str">
        <f t="shared" si="3"/>
        <v>Scuol</v>
      </c>
      <c r="C70" s="5" t="s">
        <v>147</v>
      </c>
      <c r="D70" s="5">
        <v>4.25</v>
      </c>
      <c r="E70" s="32">
        <v>8</v>
      </c>
      <c r="F70" s="5">
        <v>13</v>
      </c>
      <c r="G70" s="7">
        <v>670</v>
      </c>
      <c r="H70" s="8" t="s">
        <v>36</v>
      </c>
      <c r="I70" s="8"/>
      <c r="J70" s="2">
        <f t="shared" si="6"/>
        <v>1</v>
      </c>
      <c r="K70">
        <f t="shared" si="9"/>
        <v>4.25</v>
      </c>
      <c r="L70" s="5">
        <f t="shared" si="5"/>
        <v>4.25</v>
      </c>
      <c r="M70" s="24">
        <v>45130</v>
      </c>
      <c r="O70" s="15">
        <v>45160</v>
      </c>
      <c r="P70">
        <v>11</v>
      </c>
    </row>
    <row r="71" spans="1:16" x14ac:dyDescent="0.25">
      <c r="A71" s="5" t="s">
        <v>89</v>
      </c>
      <c r="B71" s="5" t="str">
        <f t="shared" si="3"/>
        <v>S-Charl</v>
      </c>
      <c r="C71" s="5" t="s">
        <v>148</v>
      </c>
      <c r="D71" s="5">
        <v>4.25</v>
      </c>
      <c r="E71" s="35"/>
      <c r="F71" s="5">
        <v>15</v>
      </c>
      <c r="G71" s="7">
        <v>190</v>
      </c>
      <c r="H71" s="8"/>
      <c r="I71" s="8"/>
      <c r="J71" s="2">
        <f t="shared" si="6"/>
        <v>0</v>
      </c>
      <c r="K71">
        <f t="shared" si="9"/>
        <v>0</v>
      </c>
      <c r="L71" s="5">
        <f t="shared" si="5"/>
        <v>0</v>
      </c>
      <c r="M71" s="34"/>
      <c r="O71" s="15">
        <v>45161</v>
      </c>
      <c r="P71">
        <v>0</v>
      </c>
    </row>
    <row r="72" spans="1:16" x14ac:dyDescent="0.25">
      <c r="A72" s="5" t="s">
        <v>90</v>
      </c>
      <c r="B72" s="5" t="str">
        <f t="shared" si="3"/>
        <v>Taufers/Tubre</v>
      </c>
      <c r="C72" s="5" t="s">
        <v>149</v>
      </c>
      <c r="D72" s="5">
        <v>6.5</v>
      </c>
      <c r="E72" s="33"/>
      <c r="F72" s="5">
        <v>18</v>
      </c>
      <c r="G72" s="7">
        <v>2075</v>
      </c>
      <c r="H72" s="8"/>
      <c r="I72" s="8"/>
      <c r="J72" s="2">
        <f t="shared" si="6"/>
        <v>0</v>
      </c>
      <c r="K72">
        <f t="shared" si="9"/>
        <v>0</v>
      </c>
      <c r="L72" s="5">
        <f t="shared" si="5"/>
        <v>0</v>
      </c>
      <c r="M72" s="25"/>
      <c r="O72" s="15">
        <v>45162</v>
      </c>
      <c r="P72">
        <v>9</v>
      </c>
    </row>
    <row r="73" spans="1:16" x14ac:dyDescent="0.25">
      <c r="A73" s="5" t="s">
        <v>91</v>
      </c>
      <c r="B73" s="5" t="str">
        <f t="shared" si="3"/>
        <v>Stiffs/Stelvio</v>
      </c>
      <c r="C73" s="5" t="s">
        <v>150</v>
      </c>
      <c r="D73" s="5">
        <v>5.5</v>
      </c>
      <c r="E73" s="4">
        <v>5</v>
      </c>
      <c r="F73" s="5">
        <v>16</v>
      </c>
      <c r="G73" s="7">
        <v>1360</v>
      </c>
      <c r="H73" s="8" t="s">
        <v>36</v>
      </c>
      <c r="I73" s="8"/>
      <c r="J73" s="2">
        <f t="shared" si="6"/>
        <v>1</v>
      </c>
      <c r="K73">
        <f t="shared" si="9"/>
        <v>5.5</v>
      </c>
      <c r="L73" s="5">
        <f t="shared" si="5"/>
        <v>0</v>
      </c>
      <c r="M73" s="17">
        <v>45131</v>
      </c>
      <c r="O73" s="15">
        <v>45163</v>
      </c>
      <c r="P73">
        <v>7</v>
      </c>
    </row>
    <row r="74" spans="1:16" x14ac:dyDescent="0.25">
      <c r="A74" s="5" t="s">
        <v>92</v>
      </c>
      <c r="B74" s="5" t="str">
        <f t="shared" si="3"/>
        <v>Stilfer Josh Pass</v>
      </c>
      <c r="C74" s="5" t="s">
        <v>151</v>
      </c>
      <c r="D74" s="5">
        <v>6.5</v>
      </c>
      <c r="E74" s="4">
        <v>7.5</v>
      </c>
      <c r="F74" s="5">
        <v>25</v>
      </c>
      <c r="G74" s="7">
        <v>95</v>
      </c>
      <c r="H74" s="8" t="s">
        <v>36</v>
      </c>
      <c r="I74" s="8"/>
      <c r="J74" s="2">
        <f t="shared" si="6"/>
        <v>1</v>
      </c>
      <c r="K74">
        <f t="shared" si="9"/>
        <v>12</v>
      </c>
      <c r="L74" s="5">
        <f t="shared" si="5"/>
        <v>0</v>
      </c>
      <c r="M74" s="17">
        <v>45132</v>
      </c>
      <c r="O74" s="15">
        <v>45164</v>
      </c>
      <c r="P74">
        <v>8</v>
      </c>
    </row>
    <row r="75" spans="1:16" x14ac:dyDescent="0.25">
      <c r="A75" s="5" t="s">
        <v>93</v>
      </c>
      <c r="B75" s="5" t="str">
        <f t="shared" si="3"/>
        <v>Arnoga</v>
      </c>
      <c r="C75" s="5" t="s">
        <v>152</v>
      </c>
      <c r="D75" s="5">
        <v>4.5</v>
      </c>
      <c r="E75" s="32">
        <v>7.5</v>
      </c>
      <c r="F75" s="5">
        <v>12</v>
      </c>
      <c r="G75" s="7">
        <v>940</v>
      </c>
      <c r="H75" s="8" t="s">
        <v>36</v>
      </c>
      <c r="I75" s="8"/>
      <c r="J75" s="2">
        <f t="shared" si="6"/>
        <v>1</v>
      </c>
      <c r="K75">
        <f t="shared" si="9"/>
        <v>16.5</v>
      </c>
      <c r="L75" s="5">
        <f t="shared" si="5"/>
        <v>0</v>
      </c>
      <c r="M75" s="32" t="s">
        <v>253</v>
      </c>
      <c r="O75" s="15">
        <v>45165</v>
      </c>
    </row>
    <row r="76" spans="1:16" x14ac:dyDescent="0.25">
      <c r="A76" s="5" t="s">
        <v>94</v>
      </c>
      <c r="B76" s="5" t="str">
        <f t="shared" si="3"/>
        <v>Eita</v>
      </c>
      <c r="C76" s="5" t="s">
        <v>153</v>
      </c>
      <c r="D76" s="5">
        <v>6.25</v>
      </c>
      <c r="E76" s="33"/>
      <c r="F76" s="5">
        <v>15</v>
      </c>
      <c r="G76" s="7">
        <v>2000</v>
      </c>
      <c r="H76" s="8" t="s">
        <v>36</v>
      </c>
      <c r="I76" s="8"/>
      <c r="J76" s="2">
        <f t="shared" si="6"/>
        <v>1</v>
      </c>
      <c r="K76">
        <f t="shared" si="9"/>
        <v>22.75</v>
      </c>
      <c r="L76" s="5">
        <f t="shared" si="5"/>
        <v>0</v>
      </c>
      <c r="M76" s="35"/>
    </row>
    <row r="77" spans="1:16" x14ac:dyDescent="0.25">
      <c r="A77" s="5" t="s">
        <v>95</v>
      </c>
      <c r="B77" s="20" t="str">
        <f t="shared" si="3"/>
        <v>Malghera</v>
      </c>
      <c r="C77" s="20" t="s">
        <v>154</v>
      </c>
      <c r="D77" s="5"/>
      <c r="E77" s="32"/>
      <c r="F77" s="5"/>
      <c r="G77" s="7"/>
      <c r="H77" s="8" t="s">
        <v>36</v>
      </c>
      <c r="I77" s="8"/>
      <c r="J77" s="2">
        <f t="shared" si="6"/>
        <v>1</v>
      </c>
      <c r="K77">
        <f t="shared" si="9"/>
        <v>22.75</v>
      </c>
      <c r="L77" s="5">
        <f t="shared" si="5"/>
        <v>22.75</v>
      </c>
      <c r="M77" s="35"/>
    </row>
    <row r="78" spans="1:16" x14ac:dyDescent="0.25">
      <c r="A78" s="5" t="s">
        <v>96</v>
      </c>
      <c r="B78" s="20" t="str">
        <f t="shared" si="3"/>
        <v>Rifugio Schiazzera</v>
      </c>
      <c r="C78" s="20" t="s">
        <v>155</v>
      </c>
      <c r="D78" s="5"/>
      <c r="E78" s="35"/>
      <c r="F78" s="5"/>
      <c r="G78" s="7"/>
      <c r="H78" s="8"/>
      <c r="I78" s="8"/>
      <c r="J78" s="2">
        <f t="shared" ref="J78:J118" si="10">IF(H78="",0,1)</f>
        <v>0</v>
      </c>
      <c r="K78">
        <f t="shared" si="9"/>
        <v>0</v>
      </c>
      <c r="L78" s="5">
        <f t="shared" si="5"/>
        <v>0</v>
      </c>
      <c r="M78" s="35"/>
    </row>
    <row r="79" spans="1:16" x14ac:dyDescent="0.25">
      <c r="A79" s="5" t="s">
        <v>97</v>
      </c>
      <c r="B79" s="20" t="str">
        <f t="shared" ref="B79:B118" si="11">C78</f>
        <v>Tirano</v>
      </c>
      <c r="C79" s="5" t="s">
        <v>156</v>
      </c>
      <c r="D79" s="5"/>
      <c r="E79" s="33"/>
      <c r="F79" s="5"/>
      <c r="G79" s="7"/>
      <c r="H79" s="8"/>
      <c r="I79" s="8"/>
      <c r="J79" s="2">
        <f t="shared" si="10"/>
        <v>0</v>
      </c>
      <c r="K79">
        <f t="shared" si="9"/>
        <v>0</v>
      </c>
      <c r="L79" s="5">
        <f t="shared" si="5"/>
        <v>0</v>
      </c>
      <c r="M79" s="33"/>
    </row>
    <row r="80" spans="1:16" x14ac:dyDescent="0.25">
      <c r="A80" s="5" t="s">
        <v>98</v>
      </c>
      <c r="B80" s="5" t="str">
        <f t="shared" si="11"/>
        <v>Poschiavo</v>
      </c>
      <c r="C80" s="5" t="s">
        <v>157</v>
      </c>
      <c r="D80" s="5">
        <v>8.5</v>
      </c>
      <c r="E80" s="4">
        <v>7</v>
      </c>
      <c r="F80" s="5">
        <v>17</v>
      </c>
      <c r="G80" s="7">
        <v>1620</v>
      </c>
      <c r="H80" s="8" t="s">
        <v>36</v>
      </c>
      <c r="I80" s="8"/>
      <c r="J80" s="2">
        <f t="shared" si="10"/>
        <v>1</v>
      </c>
      <c r="K80">
        <f t="shared" si="9"/>
        <v>8.5</v>
      </c>
      <c r="L80" s="5">
        <f t="shared" si="5"/>
        <v>8.5</v>
      </c>
      <c r="M80" s="17">
        <v>45135</v>
      </c>
    </row>
    <row r="81" spans="1:13" x14ac:dyDescent="0.25">
      <c r="A81" s="5" t="s">
        <v>99</v>
      </c>
      <c r="B81" s="5" t="str">
        <f t="shared" si="11"/>
        <v>Rifugio Zoia</v>
      </c>
      <c r="C81" s="5" t="s">
        <v>158</v>
      </c>
      <c r="D81" s="5">
        <v>6.75</v>
      </c>
      <c r="E81" s="32">
        <v>9</v>
      </c>
      <c r="F81" s="5">
        <v>16</v>
      </c>
      <c r="G81" s="7">
        <v>50</v>
      </c>
      <c r="H81" s="8"/>
      <c r="I81" s="8"/>
      <c r="J81" s="2">
        <f t="shared" si="10"/>
        <v>0</v>
      </c>
      <c r="K81">
        <f t="shared" si="9"/>
        <v>0</v>
      </c>
      <c r="L81" s="5">
        <f t="shared" si="5"/>
        <v>0</v>
      </c>
      <c r="M81" s="24">
        <v>45136</v>
      </c>
    </row>
    <row r="82" spans="1:13" x14ac:dyDescent="0.25">
      <c r="A82" s="5" t="s">
        <v>100</v>
      </c>
      <c r="B82" s="5" t="str">
        <f t="shared" si="11"/>
        <v>Chiareggio</v>
      </c>
      <c r="C82" s="5" t="s">
        <v>159</v>
      </c>
      <c r="D82" s="5">
        <v>6</v>
      </c>
      <c r="E82" s="33"/>
      <c r="F82" s="5">
        <v>16</v>
      </c>
      <c r="G82" s="7">
        <v>990</v>
      </c>
      <c r="H82" s="8"/>
      <c r="I82" s="8"/>
      <c r="J82" s="2">
        <f t="shared" si="10"/>
        <v>0</v>
      </c>
      <c r="K82">
        <f t="shared" si="9"/>
        <v>0</v>
      </c>
      <c r="L82" s="5">
        <f t="shared" si="5"/>
        <v>0</v>
      </c>
      <c r="M82" s="25"/>
    </row>
    <row r="83" spans="1:13" x14ac:dyDescent="0.25">
      <c r="A83" s="5" t="s">
        <v>101</v>
      </c>
      <c r="B83" s="5" t="str">
        <f t="shared" si="11"/>
        <v>Maloja</v>
      </c>
      <c r="C83" s="5" t="s">
        <v>160</v>
      </c>
      <c r="D83" s="5">
        <v>6</v>
      </c>
      <c r="E83" s="32">
        <v>9</v>
      </c>
      <c r="F83" s="5">
        <v>15</v>
      </c>
      <c r="G83" s="7">
        <v>1230</v>
      </c>
      <c r="H83" s="8"/>
      <c r="I83" s="8"/>
      <c r="J83" s="2">
        <f t="shared" si="10"/>
        <v>0</v>
      </c>
      <c r="K83">
        <f t="shared" si="9"/>
        <v>0</v>
      </c>
      <c r="L83" s="5">
        <f t="shared" si="5"/>
        <v>0</v>
      </c>
      <c r="M83" s="24">
        <v>45137</v>
      </c>
    </row>
    <row r="84" spans="1:13" x14ac:dyDescent="0.25">
      <c r="A84" s="5" t="s">
        <v>102</v>
      </c>
      <c r="B84" s="5" t="str">
        <f t="shared" si="11"/>
        <v>Juf</v>
      </c>
      <c r="C84" s="5" t="s">
        <v>161</v>
      </c>
      <c r="D84" s="5">
        <v>5.5</v>
      </c>
      <c r="E84" s="33"/>
      <c r="F84" s="5">
        <v>19</v>
      </c>
      <c r="G84" s="7">
        <v>300</v>
      </c>
      <c r="H84" s="8" t="s">
        <v>36</v>
      </c>
      <c r="I84" s="8"/>
      <c r="J84" s="2">
        <f t="shared" si="10"/>
        <v>1</v>
      </c>
      <c r="K84">
        <f t="shared" si="9"/>
        <v>5.5</v>
      </c>
      <c r="L84" s="5">
        <f t="shared" ref="L84:L112" si="12">IF(K85=0,K84,0)</f>
        <v>0</v>
      </c>
      <c r="M84" s="25"/>
    </row>
    <row r="85" spans="1:13" x14ac:dyDescent="0.25">
      <c r="A85" s="5" t="s">
        <v>103</v>
      </c>
      <c r="B85" s="5" t="str">
        <f t="shared" si="11"/>
        <v>Inneferrera</v>
      </c>
      <c r="C85" s="5" t="s">
        <v>162</v>
      </c>
      <c r="D85" s="5">
        <v>6</v>
      </c>
      <c r="E85" s="4">
        <v>6</v>
      </c>
      <c r="F85" s="5">
        <v>20</v>
      </c>
      <c r="G85" s="7">
        <v>830</v>
      </c>
      <c r="H85" s="8" t="s">
        <v>36</v>
      </c>
      <c r="I85" s="8"/>
      <c r="J85" s="2">
        <f t="shared" si="10"/>
        <v>1</v>
      </c>
      <c r="K85">
        <f t="shared" si="9"/>
        <v>11.5</v>
      </c>
      <c r="L85" s="5">
        <f t="shared" si="12"/>
        <v>0</v>
      </c>
      <c r="M85" s="4" t="s">
        <v>254</v>
      </c>
    </row>
    <row r="86" spans="1:13" x14ac:dyDescent="0.25">
      <c r="A86" s="5" t="s">
        <v>104</v>
      </c>
      <c r="B86" s="5" t="str">
        <f t="shared" si="11"/>
        <v>Isola</v>
      </c>
      <c r="C86" s="5" t="s">
        <v>163</v>
      </c>
      <c r="D86" s="5">
        <v>6</v>
      </c>
      <c r="E86" s="4">
        <v>6</v>
      </c>
      <c r="F86" s="5">
        <v>13</v>
      </c>
      <c r="G86" s="7">
        <v>1040</v>
      </c>
      <c r="H86" s="8" t="s">
        <v>36</v>
      </c>
      <c r="I86" s="8" t="s">
        <v>36</v>
      </c>
      <c r="J86" s="2">
        <f t="shared" si="10"/>
        <v>1</v>
      </c>
      <c r="K86">
        <f t="shared" si="9"/>
        <v>17.5</v>
      </c>
      <c r="L86" s="5">
        <f t="shared" si="12"/>
        <v>0</v>
      </c>
      <c r="M86" s="17">
        <v>45144</v>
      </c>
    </row>
    <row r="87" spans="1:13" x14ac:dyDescent="0.25">
      <c r="A87" s="5" t="s">
        <v>105</v>
      </c>
      <c r="B87" s="5" t="str">
        <f t="shared" si="11"/>
        <v>Pian San Giacomo</v>
      </c>
      <c r="C87" s="5" t="s">
        <v>164</v>
      </c>
      <c r="D87" s="5">
        <v>9.75</v>
      </c>
      <c r="E87" s="4">
        <v>6</v>
      </c>
      <c r="F87" s="5">
        <v>25</v>
      </c>
      <c r="G87" s="7">
        <v>1460</v>
      </c>
      <c r="H87" s="8" t="s">
        <v>36</v>
      </c>
      <c r="I87" s="8"/>
      <c r="J87" s="2">
        <f t="shared" si="10"/>
        <v>1</v>
      </c>
      <c r="K87">
        <f t="shared" si="9"/>
        <v>27.25</v>
      </c>
      <c r="L87" s="5">
        <f t="shared" si="12"/>
        <v>0</v>
      </c>
      <c r="M87" s="17">
        <v>45145</v>
      </c>
    </row>
    <row r="88" spans="1:13" x14ac:dyDescent="0.25">
      <c r="A88" s="5" t="s">
        <v>106</v>
      </c>
      <c r="B88" s="5" t="str">
        <f t="shared" si="11"/>
        <v>Selma</v>
      </c>
      <c r="C88" s="5" t="s">
        <v>165</v>
      </c>
      <c r="D88" s="5">
        <v>6.75</v>
      </c>
      <c r="E88" s="4">
        <v>7</v>
      </c>
      <c r="F88" s="5">
        <v>14</v>
      </c>
      <c r="G88" s="7">
        <v>1730</v>
      </c>
      <c r="H88" s="8" t="s">
        <v>36</v>
      </c>
      <c r="I88" s="8" t="s">
        <v>36</v>
      </c>
      <c r="J88" s="2">
        <f t="shared" si="10"/>
        <v>1</v>
      </c>
      <c r="K88">
        <f t="shared" si="9"/>
        <v>34</v>
      </c>
      <c r="L88" s="5">
        <f t="shared" si="12"/>
        <v>34</v>
      </c>
      <c r="M88" s="17">
        <v>45146</v>
      </c>
    </row>
    <row r="89" spans="1:13" x14ac:dyDescent="0.25">
      <c r="A89" s="5" t="s">
        <v>107</v>
      </c>
      <c r="B89" s="5" t="str">
        <f t="shared" si="11"/>
        <v>Capana Alpe Cava</v>
      </c>
      <c r="C89" s="5" t="s">
        <v>166</v>
      </c>
      <c r="D89" s="5">
        <v>4</v>
      </c>
      <c r="E89" s="4">
        <v>6</v>
      </c>
      <c r="F89" s="5">
        <v>11</v>
      </c>
      <c r="G89" s="7">
        <v>190</v>
      </c>
      <c r="H89" s="8"/>
      <c r="I89" s="8"/>
      <c r="J89" s="2">
        <f t="shared" si="10"/>
        <v>0</v>
      </c>
      <c r="K89">
        <f t="shared" si="9"/>
        <v>0</v>
      </c>
      <c r="L89" s="5">
        <f t="shared" si="12"/>
        <v>0</v>
      </c>
      <c r="M89" s="17">
        <v>45147</v>
      </c>
    </row>
    <row r="90" spans="1:13" x14ac:dyDescent="0.25">
      <c r="A90" s="5" t="s">
        <v>108</v>
      </c>
      <c r="B90" s="5" t="str">
        <f t="shared" si="11"/>
        <v>Biasca</v>
      </c>
      <c r="C90" s="5" t="s">
        <v>167</v>
      </c>
      <c r="D90" s="5">
        <v>7.75</v>
      </c>
      <c r="E90" s="32">
        <v>8</v>
      </c>
      <c r="F90" s="5">
        <v>18</v>
      </c>
      <c r="G90" s="7">
        <v>1970</v>
      </c>
      <c r="H90" s="8" t="s">
        <v>36</v>
      </c>
      <c r="I90" s="8"/>
      <c r="J90" s="2">
        <f t="shared" si="10"/>
        <v>1</v>
      </c>
      <c r="K90">
        <f t="shared" si="9"/>
        <v>7.75</v>
      </c>
      <c r="L90" s="5">
        <f t="shared" si="12"/>
        <v>0</v>
      </c>
      <c r="M90" s="24">
        <v>45148</v>
      </c>
    </row>
    <row r="91" spans="1:13" x14ac:dyDescent="0.25">
      <c r="A91" s="5" t="s">
        <v>109</v>
      </c>
      <c r="B91" s="5" t="str">
        <f t="shared" si="11"/>
        <v>Capanna d'Elfa</v>
      </c>
      <c r="C91" s="5" t="s">
        <v>168</v>
      </c>
      <c r="D91" s="5">
        <v>3</v>
      </c>
      <c r="E91" s="33"/>
      <c r="F91" s="5">
        <v>8</v>
      </c>
      <c r="G91" s="7">
        <v>60</v>
      </c>
      <c r="H91" s="8" t="s">
        <v>36</v>
      </c>
      <c r="I91" s="8"/>
      <c r="J91" s="2">
        <f t="shared" si="10"/>
        <v>1</v>
      </c>
      <c r="K91">
        <f t="shared" si="9"/>
        <v>10.75</v>
      </c>
      <c r="L91" s="5">
        <f t="shared" si="12"/>
        <v>10.75</v>
      </c>
      <c r="M91" s="25"/>
    </row>
    <row r="92" spans="1:13" x14ac:dyDescent="0.25">
      <c r="A92" s="5" t="s">
        <v>110</v>
      </c>
      <c r="B92" s="5" t="str">
        <f t="shared" si="11"/>
        <v>Sonogno</v>
      </c>
      <c r="C92" s="5" t="s">
        <v>169</v>
      </c>
      <c r="D92" s="5">
        <v>6</v>
      </c>
      <c r="E92" s="4"/>
      <c r="F92" s="5">
        <v>16</v>
      </c>
      <c r="G92" s="7">
        <v>1260</v>
      </c>
      <c r="H92" s="8"/>
      <c r="I92" s="8"/>
      <c r="J92" s="2">
        <f t="shared" si="10"/>
        <v>0</v>
      </c>
      <c r="K92">
        <f t="shared" si="9"/>
        <v>0</v>
      </c>
      <c r="L92" s="5">
        <f t="shared" si="12"/>
        <v>0</v>
      </c>
      <c r="M92" s="24">
        <v>45149</v>
      </c>
    </row>
    <row r="93" spans="1:13" x14ac:dyDescent="0.25">
      <c r="A93" s="5" t="s">
        <v>111</v>
      </c>
      <c r="B93" s="5" t="str">
        <f t="shared" si="11"/>
        <v>Prato Sornico</v>
      </c>
      <c r="C93" s="5" t="s">
        <v>170</v>
      </c>
      <c r="D93" s="5"/>
      <c r="E93" s="4"/>
      <c r="F93" s="5"/>
      <c r="G93" s="7"/>
      <c r="H93" s="8" t="s">
        <v>36</v>
      </c>
      <c r="I93" s="8"/>
      <c r="J93" s="2">
        <f t="shared" si="10"/>
        <v>1</v>
      </c>
      <c r="K93">
        <f t="shared" si="9"/>
        <v>0</v>
      </c>
      <c r="L93" s="5">
        <f t="shared" si="12"/>
        <v>0</v>
      </c>
      <c r="M93" s="25"/>
    </row>
    <row r="94" spans="1:13" x14ac:dyDescent="0.25">
      <c r="A94" s="5" t="s">
        <v>112</v>
      </c>
      <c r="B94" s="5" t="str">
        <f t="shared" si="11"/>
        <v>Fontana</v>
      </c>
      <c r="C94" s="5" t="s">
        <v>171</v>
      </c>
      <c r="D94" s="5">
        <v>7</v>
      </c>
      <c r="E94" s="4">
        <v>3</v>
      </c>
      <c r="F94" s="5">
        <v>20</v>
      </c>
      <c r="G94" s="7">
        <v>1450</v>
      </c>
      <c r="H94" s="8" t="s">
        <v>36</v>
      </c>
      <c r="I94" s="8"/>
      <c r="J94" s="2">
        <f t="shared" si="10"/>
        <v>1</v>
      </c>
      <c r="K94">
        <f t="shared" si="9"/>
        <v>7</v>
      </c>
      <c r="L94" s="5">
        <f t="shared" si="12"/>
        <v>0</v>
      </c>
      <c r="M94" s="24">
        <v>45150</v>
      </c>
    </row>
    <row r="95" spans="1:13" x14ac:dyDescent="0.25">
      <c r="A95" s="5" t="s">
        <v>113</v>
      </c>
      <c r="B95" s="5" t="str">
        <f t="shared" si="11"/>
        <v>Robiei</v>
      </c>
      <c r="C95" s="5" t="s">
        <v>172</v>
      </c>
      <c r="D95" s="5">
        <v>4.25</v>
      </c>
      <c r="E95" s="32">
        <v>8</v>
      </c>
      <c r="F95" s="5">
        <v>13</v>
      </c>
      <c r="G95" s="7">
        <v>800</v>
      </c>
      <c r="H95" s="8" t="s">
        <v>36</v>
      </c>
      <c r="I95" s="8" t="s">
        <v>36</v>
      </c>
      <c r="J95" s="2">
        <f t="shared" si="10"/>
        <v>1</v>
      </c>
      <c r="K95">
        <f t="shared" si="9"/>
        <v>11.25</v>
      </c>
      <c r="L95" s="5">
        <f t="shared" si="12"/>
        <v>11.25</v>
      </c>
      <c r="M95" s="25"/>
    </row>
    <row r="96" spans="1:13" x14ac:dyDescent="0.25">
      <c r="A96" s="5" t="s">
        <v>114</v>
      </c>
      <c r="B96" s="5" t="str">
        <f t="shared" si="11"/>
        <v>Riale</v>
      </c>
      <c r="C96" s="5" t="s">
        <v>173</v>
      </c>
      <c r="D96" s="5">
        <v>7</v>
      </c>
      <c r="E96" s="33"/>
      <c r="F96" s="5">
        <v>20</v>
      </c>
      <c r="G96" s="7">
        <v>800</v>
      </c>
      <c r="H96" s="8"/>
      <c r="I96" s="8"/>
      <c r="J96" s="2">
        <f t="shared" si="10"/>
        <v>0</v>
      </c>
      <c r="K96">
        <f t="shared" si="9"/>
        <v>0</v>
      </c>
      <c r="L96" s="5">
        <f t="shared" si="12"/>
        <v>0</v>
      </c>
      <c r="M96" s="24">
        <v>45151</v>
      </c>
    </row>
    <row r="97" spans="1:13" x14ac:dyDescent="0.25">
      <c r="A97" s="5" t="s">
        <v>115</v>
      </c>
      <c r="B97" s="5" t="str">
        <f t="shared" si="11"/>
        <v>Ulrichen</v>
      </c>
      <c r="C97" s="5" t="s">
        <v>174</v>
      </c>
      <c r="D97" s="5"/>
      <c r="E97" s="32">
        <v>7</v>
      </c>
      <c r="F97" s="5"/>
      <c r="G97" s="7"/>
      <c r="H97" s="8"/>
      <c r="I97" s="8"/>
      <c r="J97" s="2">
        <f t="shared" si="10"/>
        <v>0</v>
      </c>
      <c r="K97">
        <f t="shared" si="9"/>
        <v>0</v>
      </c>
      <c r="L97" s="5">
        <f t="shared" si="12"/>
        <v>0</v>
      </c>
      <c r="M97" s="25"/>
    </row>
    <row r="98" spans="1:13" x14ac:dyDescent="0.25">
      <c r="A98" s="5" t="s">
        <v>116</v>
      </c>
      <c r="B98" s="5" t="str">
        <f t="shared" si="11"/>
        <v>Fieschertal</v>
      </c>
      <c r="C98" s="5" t="s">
        <v>175</v>
      </c>
      <c r="D98" s="5">
        <v>7.5</v>
      </c>
      <c r="E98" s="35"/>
      <c r="F98" s="5">
        <v>20</v>
      </c>
      <c r="G98" s="7">
        <v>1430</v>
      </c>
      <c r="H98" s="8"/>
      <c r="I98" s="8"/>
      <c r="J98" s="2">
        <f t="shared" si="10"/>
        <v>0</v>
      </c>
      <c r="K98">
        <f t="shared" si="9"/>
        <v>0</v>
      </c>
      <c r="L98" s="5">
        <f t="shared" si="12"/>
        <v>0</v>
      </c>
      <c r="M98" s="32" t="s">
        <v>255</v>
      </c>
    </row>
    <row r="99" spans="1:13" x14ac:dyDescent="0.25">
      <c r="A99" s="5" t="s">
        <v>117</v>
      </c>
      <c r="B99" s="5" t="str">
        <f t="shared" si="11"/>
        <v>Riederalp</v>
      </c>
      <c r="C99" s="5" t="s">
        <v>237</v>
      </c>
      <c r="D99" s="5">
        <v>7.5</v>
      </c>
      <c r="E99" s="33"/>
      <c r="F99" s="5">
        <v>20</v>
      </c>
      <c r="G99" s="7">
        <v>1480</v>
      </c>
      <c r="H99" s="8" t="s">
        <v>36</v>
      </c>
      <c r="I99" s="8"/>
      <c r="J99" s="2">
        <f t="shared" si="10"/>
        <v>1</v>
      </c>
      <c r="K99">
        <f t="shared" si="9"/>
        <v>7.5</v>
      </c>
      <c r="L99" s="5">
        <f t="shared" si="12"/>
        <v>7.5</v>
      </c>
      <c r="M99" s="33"/>
    </row>
    <row r="100" spans="1:13" x14ac:dyDescent="0.25">
      <c r="A100" s="5" t="s">
        <v>118</v>
      </c>
      <c r="B100" s="5" t="str">
        <f t="shared" si="11"/>
        <v>Brig</v>
      </c>
      <c r="C100" s="5" t="s">
        <v>177</v>
      </c>
      <c r="D100" s="5">
        <v>10</v>
      </c>
      <c r="E100" s="4"/>
      <c r="F100" s="5">
        <v>27</v>
      </c>
      <c r="G100" s="7">
        <v>650</v>
      </c>
      <c r="H100" s="8"/>
      <c r="I100" s="8"/>
      <c r="J100" s="2">
        <f t="shared" si="10"/>
        <v>0</v>
      </c>
      <c r="K100">
        <f t="shared" si="9"/>
        <v>0</v>
      </c>
      <c r="L100" s="5">
        <f t="shared" si="12"/>
        <v>0</v>
      </c>
      <c r="M100" s="24">
        <v>45154</v>
      </c>
    </row>
    <row r="101" spans="1:13" x14ac:dyDescent="0.25">
      <c r="A101" s="5" t="s">
        <v>119</v>
      </c>
      <c r="B101" s="5" t="str">
        <f t="shared" si="11"/>
        <v>Gampel/Steg</v>
      </c>
      <c r="C101" s="5" t="s">
        <v>178</v>
      </c>
      <c r="D101" s="5">
        <v>7</v>
      </c>
      <c r="E101" s="4">
        <v>4</v>
      </c>
      <c r="F101" s="5">
        <v>19</v>
      </c>
      <c r="G101" s="7">
        <v>1280</v>
      </c>
      <c r="H101" s="8"/>
      <c r="I101" s="8"/>
      <c r="J101" s="2">
        <f t="shared" si="10"/>
        <v>0</v>
      </c>
      <c r="K101">
        <f t="shared" si="9"/>
        <v>0</v>
      </c>
      <c r="L101" s="5">
        <f t="shared" si="12"/>
        <v>0</v>
      </c>
      <c r="M101" s="25"/>
    </row>
    <row r="102" spans="1:13" x14ac:dyDescent="0.25">
      <c r="A102" s="5" t="s">
        <v>120</v>
      </c>
      <c r="B102" s="5" t="str">
        <f t="shared" si="11"/>
        <v>Leukerbad</v>
      </c>
      <c r="C102" s="5" t="s">
        <v>179</v>
      </c>
      <c r="D102" s="5"/>
      <c r="E102" s="32">
        <v>6</v>
      </c>
      <c r="F102" s="5"/>
      <c r="G102" s="7"/>
      <c r="H102" s="8" t="s">
        <v>36</v>
      </c>
      <c r="I102" s="8"/>
      <c r="J102" s="2">
        <f t="shared" si="10"/>
        <v>1</v>
      </c>
      <c r="K102">
        <f t="shared" si="9"/>
        <v>0</v>
      </c>
      <c r="L102" s="5">
        <f t="shared" si="12"/>
        <v>0</v>
      </c>
      <c r="M102" s="24">
        <v>45155</v>
      </c>
    </row>
    <row r="103" spans="1:13" x14ac:dyDescent="0.25">
      <c r="A103" s="5" t="s">
        <v>121</v>
      </c>
      <c r="B103" s="5" t="str">
        <f t="shared" si="11"/>
        <v>Schwarenbach</v>
      </c>
      <c r="C103" s="5" t="s">
        <v>180</v>
      </c>
      <c r="D103" s="5">
        <v>6</v>
      </c>
      <c r="E103" s="35"/>
      <c r="F103" s="5">
        <v>16</v>
      </c>
      <c r="G103" s="7">
        <v>680</v>
      </c>
      <c r="H103" s="8"/>
      <c r="I103" s="8"/>
      <c r="J103" s="2">
        <f t="shared" si="10"/>
        <v>0</v>
      </c>
      <c r="K103">
        <f t="shared" si="9"/>
        <v>0</v>
      </c>
      <c r="L103" s="5">
        <f t="shared" si="12"/>
        <v>0</v>
      </c>
      <c r="M103" s="34"/>
    </row>
    <row r="104" spans="1:13" x14ac:dyDescent="0.25">
      <c r="A104" s="5" t="s">
        <v>122</v>
      </c>
      <c r="B104" s="5" t="str">
        <f t="shared" si="11"/>
        <v>Adelboden</v>
      </c>
      <c r="C104" s="5" t="s">
        <v>181</v>
      </c>
      <c r="D104" s="5">
        <v>4.5</v>
      </c>
      <c r="E104" s="33"/>
      <c r="F104" s="5">
        <v>13</v>
      </c>
      <c r="G104" s="7">
        <v>630</v>
      </c>
      <c r="H104" s="8"/>
      <c r="I104" s="8"/>
      <c r="J104" s="2">
        <f t="shared" si="10"/>
        <v>0</v>
      </c>
      <c r="K104">
        <f t="shared" si="9"/>
        <v>0</v>
      </c>
      <c r="L104" s="5">
        <f t="shared" si="12"/>
        <v>0</v>
      </c>
      <c r="M104" s="25"/>
    </row>
    <row r="105" spans="1:13" x14ac:dyDescent="0.25">
      <c r="A105" s="5" t="s">
        <v>123</v>
      </c>
      <c r="B105" s="5" t="str">
        <f t="shared" si="11"/>
        <v>Lenk</v>
      </c>
      <c r="C105" s="5" t="s">
        <v>182</v>
      </c>
      <c r="D105" s="5">
        <v>5</v>
      </c>
      <c r="E105" s="32">
        <v>7</v>
      </c>
      <c r="F105" s="5">
        <v>14</v>
      </c>
      <c r="G105" s="5">
        <v>970</v>
      </c>
      <c r="H105" s="8"/>
      <c r="I105" s="8"/>
      <c r="J105" s="2">
        <f t="shared" si="10"/>
        <v>0</v>
      </c>
      <c r="K105">
        <f t="shared" si="9"/>
        <v>0</v>
      </c>
      <c r="L105" s="5">
        <f t="shared" si="12"/>
        <v>0</v>
      </c>
      <c r="M105" s="24">
        <v>45156</v>
      </c>
    </row>
    <row r="106" spans="1:13" x14ac:dyDescent="0.25">
      <c r="A106" s="5" t="s">
        <v>124</v>
      </c>
      <c r="B106" s="5" t="str">
        <f t="shared" si="11"/>
        <v>Lauenen</v>
      </c>
      <c r="C106" s="5" t="s">
        <v>183</v>
      </c>
      <c r="D106" s="5">
        <v>2.75</v>
      </c>
      <c r="E106" s="33"/>
      <c r="F106" s="5">
        <v>7</v>
      </c>
      <c r="G106" s="5">
        <v>430</v>
      </c>
      <c r="H106" s="8"/>
      <c r="I106" s="8"/>
      <c r="J106" s="2">
        <f t="shared" si="10"/>
        <v>0</v>
      </c>
      <c r="K106">
        <f t="shared" ref="K106:K118" si="13">IF(J106=0,0,D106+K105)</f>
        <v>0</v>
      </c>
      <c r="L106" s="5">
        <f t="shared" si="12"/>
        <v>0</v>
      </c>
      <c r="M106" s="25"/>
    </row>
    <row r="107" spans="1:13" x14ac:dyDescent="0.25">
      <c r="A107" s="5" t="s">
        <v>125</v>
      </c>
      <c r="B107" s="5" t="str">
        <f t="shared" si="11"/>
        <v>Gsteig</v>
      </c>
      <c r="C107" s="5" t="s">
        <v>184</v>
      </c>
      <c r="D107" s="5">
        <v>7.5</v>
      </c>
      <c r="E107" s="4">
        <v>8</v>
      </c>
      <c r="F107" s="5">
        <v>20</v>
      </c>
      <c r="G107" s="7">
        <v>1290</v>
      </c>
      <c r="H107" s="8" t="s">
        <v>36</v>
      </c>
      <c r="I107" s="8"/>
      <c r="J107" s="2">
        <f t="shared" si="10"/>
        <v>1</v>
      </c>
      <c r="K107">
        <f t="shared" si="13"/>
        <v>7.5</v>
      </c>
      <c r="L107" s="5">
        <f t="shared" si="12"/>
        <v>0</v>
      </c>
      <c r="M107" s="17">
        <v>45157</v>
      </c>
    </row>
    <row r="108" spans="1:13" x14ac:dyDescent="0.25">
      <c r="A108" s="5" t="s">
        <v>126</v>
      </c>
      <c r="B108" s="5" t="str">
        <f t="shared" si="11"/>
        <v>Godey</v>
      </c>
      <c r="C108" s="5" t="s">
        <v>185</v>
      </c>
      <c r="D108" s="5">
        <v>3</v>
      </c>
      <c r="E108" s="32">
        <v>8</v>
      </c>
      <c r="F108" s="5">
        <v>8</v>
      </c>
      <c r="G108" s="7">
        <v>730</v>
      </c>
      <c r="H108" s="8" t="s">
        <v>36</v>
      </c>
      <c r="I108" s="8"/>
      <c r="J108" s="2">
        <f t="shared" si="10"/>
        <v>1</v>
      </c>
      <c r="K108">
        <f t="shared" si="13"/>
        <v>10.5</v>
      </c>
      <c r="L108" s="5">
        <f t="shared" si="12"/>
        <v>0</v>
      </c>
      <c r="M108" s="24">
        <v>45158</v>
      </c>
    </row>
    <row r="109" spans="1:13" x14ac:dyDescent="0.25">
      <c r="A109" s="5" t="s">
        <v>127</v>
      </c>
      <c r="B109" s="5" t="str">
        <f t="shared" si="11"/>
        <v>Anzeindaz</v>
      </c>
      <c r="C109" s="5" t="s">
        <v>186</v>
      </c>
      <c r="D109" s="5">
        <v>10.25</v>
      </c>
      <c r="E109" s="33"/>
      <c r="F109" s="5">
        <v>25</v>
      </c>
      <c r="G109" s="7">
        <v>1900</v>
      </c>
      <c r="H109" s="8" t="s">
        <v>36</v>
      </c>
      <c r="I109" s="8"/>
      <c r="J109" s="2">
        <f t="shared" si="10"/>
        <v>1</v>
      </c>
      <c r="K109">
        <f t="shared" si="13"/>
        <v>20.75</v>
      </c>
      <c r="L109" s="5">
        <f t="shared" si="12"/>
        <v>20.75</v>
      </c>
      <c r="M109" s="25"/>
    </row>
    <row r="110" spans="1:13" x14ac:dyDescent="0.25">
      <c r="A110" s="5" t="s">
        <v>128</v>
      </c>
      <c r="B110" s="5" t="str">
        <f t="shared" si="11"/>
        <v>Col du Demècre</v>
      </c>
      <c r="C110" s="5" t="s">
        <v>238</v>
      </c>
      <c r="D110" s="5">
        <v>5.5</v>
      </c>
      <c r="E110" s="4">
        <v>6</v>
      </c>
      <c r="F110" s="5">
        <v>14</v>
      </c>
      <c r="G110" s="7">
        <v>160</v>
      </c>
      <c r="H110" s="8"/>
      <c r="I110" s="8"/>
      <c r="J110" s="2">
        <f t="shared" si="10"/>
        <v>0</v>
      </c>
      <c r="K110">
        <f t="shared" si="13"/>
        <v>0</v>
      </c>
      <c r="L110" s="5">
        <f t="shared" si="12"/>
        <v>0</v>
      </c>
      <c r="M110" s="17">
        <v>45159</v>
      </c>
    </row>
    <row r="111" spans="1:13" x14ac:dyDescent="0.25">
      <c r="A111" s="5" t="s">
        <v>129</v>
      </c>
      <c r="B111" s="5" t="str">
        <f t="shared" si="11"/>
        <v>lac de Sasanfe</v>
      </c>
      <c r="C111" s="5" t="s">
        <v>187</v>
      </c>
      <c r="D111" s="5">
        <v>7.25</v>
      </c>
      <c r="E111" s="32">
        <v>11</v>
      </c>
      <c r="F111" s="5">
        <v>20</v>
      </c>
      <c r="G111" s="7">
        <v>2040</v>
      </c>
      <c r="H111" s="8" t="s">
        <v>36</v>
      </c>
      <c r="I111" s="8"/>
      <c r="J111" s="2">
        <f t="shared" si="10"/>
        <v>1</v>
      </c>
      <c r="K111">
        <f t="shared" si="13"/>
        <v>7.25</v>
      </c>
      <c r="L111" s="5">
        <f t="shared" si="12"/>
        <v>0</v>
      </c>
      <c r="M111" s="32" t="s">
        <v>259</v>
      </c>
    </row>
    <row r="112" spans="1:13" x14ac:dyDescent="0.25">
      <c r="A112" s="5" t="s">
        <v>130</v>
      </c>
      <c r="B112" s="5" t="str">
        <f t="shared" si="11"/>
        <v>Cabane de Susanfe</v>
      </c>
      <c r="C112" s="5" t="s">
        <v>188</v>
      </c>
      <c r="D112" s="5">
        <v>7.75</v>
      </c>
      <c r="E112" s="35"/>
      <c r="F112" s="5">
        <v>19</v>
      </c>
      <c r="G112" s="7">
        <v>1050</v>
      </c>
      <c r="H112" s="8" t="s">
        <v>36</v>
      </c>
      <c r="I112" s="8"/>
      <c r="J112" s="2">
        <f t="shared" si="10"/>
        <v>1</v>
      </c>
      <c r="K112">
        <f t="shared" si="13"/>
        <v>15</v>
      </c>
      <c r="L112" s="5">
        <f t="shared" si="12"/>
        <v>15</v>
      </c>
      <c r="M112" s="35"/>
    </row>
    <row r="113" spans="1:13" x14ac:dyDescent="0.25">
      <c r="A113" s="5" t="s">
        <v>131</v>
      </c>
      <c r="B113" s="5" t="str">
        <f t="shared" si="11"/>
        <v>Refuge Tornay-Bostan</v>
      </c>
      <c r="C113" s="5" t="s">
        <v>189</v>
      </c>
      <c r="D113" s="5">
        <v>2.25</v>
      </c>
      <c r="E113" s="33"/>
      <c r="F113" s="5">
        <v>10</v>
      </c>
      <c r="G113" s="7">
        <v>110</v>
      </c>
      <c r="H113" s="8"/>
      <c r="I113" s="8"/>
      <c r="J113" s="2">
        <f t="shared" si="10"/>
        <v>0</v>
      </c>
      <c r="K113">
        <f t="shared" si="13"/>
        <v>0</v>
      </c>
      <c r="L113" s="5">
        <v>0</v>
      </c>
      <c r="M113" s="33"/>
    </row>
    <row r="114" spans="1:13" x14ac:dyDescent="0.25">
      <c r="A114" s="5" t="s">
        <v>242</v>
      </c>
      <c r="B114" s="5" t="str">
        <f t="shared" si="11"/>
        <v>Samoens</v>
      </c>
      <c r="C114" s="5" t="s">
        <v>239</v>
      </c>
      <c r="D114" s="5">
        <v>8</v>
      </c>
      <c r="E114" s="32">
        <v>9</v>
      </c>
      <c r="F114" s="5">
        <v>21</v>
      </c>
      <c r="G114" s="7">
        <v>1580</v>
      </c>
      <c r="H114" s="8" t="s">
        <v>36</v>
      </c>
      <c r="I114" s="8"/>
      <c r="J114" s="2">
        <f t="shared" si="10"/>
        <v>1</v>
      </c>
      <c r="K114">
        <f t="shared" si="13"/>
        <v>8</v>
      </c>
      <c r="L114" s="5">
        <v>0</v>
      </c>
      <c r="M114" s="24">
        <v>45163</v>
      </c>
    </row>
    <row r="115" spans="1:13" x14ac:dyDescent="0.25">
      <c r="A115" s="5" t="s">
        <v>243</v>
      </c>
      <c r="B115" s="5" t="str">
        <f t="shared" si="11"/>
        <v>Ref Moed d'Anterne</v>
      </c>
      <c r="C115" s="5" t="s">
        <v>240</v>
      </c>
      <c r="D115" s="5">
        <v>4.3</v>
      </c>
      <c r="E115" s="33"/>
      <c r="F115" s="5">
        <v>14</v>
      </c>
      <c r="G115" s="7">
        <v>840</v>
      </c>
      <c r="H115" s="8" t="s">
        <v>36</v>
      </c>
      <c r="I115" s="8"/>
      <c r="J115" s="2">
        <f t="shared" si="10"/>
        <v>1</v>
      </c>
      <c r="K115">
        <f t="shared" si="13"/>
        <v>12.3</v>
      </c>
      <c r="L115" s="5">
        <v>0</v>
      </c>
      <c r="M115" s="25"/>
    </row>
    <row r="116" spans="1:13" x14ac:dyDescent="0.25">
      <c r="A116" s="5" t="s">
        <v>244</v>
      </c>
      <c r="B116" s="5" t="str">
        <f t="shared" si="11"/>
        <v>La Flégère</v>
      </c>
      <c r="C116" s="5" t="s">
        <v>248</v>
      </c>
      <c r="D116" s="5">
        <v>8</v>
      </c>
      <c r="E116" s="12">
        <v>7</v>
      </c>
      <c r="F116" s="5">
        <v>19</v>
      </c>
      <c r="G116" s="7">
        <v>1046</v>
      </c>
      <c r="H116" s="8" t="s">
        <v>36</v>
      </c>
      <c r="I116" s="8"/>
      <c r="J116" s="2">
        <f t="shared" si="10"/>
        <v>1</v>
      </c>
      <c r="K116">
        <f t="shared" si="13"/>
        <v>20.3</v>
      </c>
      <c r="L116" s="5">
        <v>0</v>
      </c>
      <c r="M116" s="17">
        <v>45164</v>
      </c>
    </row>
    <row r="117" spans="1:13" x14ac:dyDescent="0.25">
      <c r="A117" s="5" t="s">
        <v>245</v>
      </c>
      <c r="B117" s="5" t="str">
        <f t="shared" si="11"/>
        <v>Col de Forclaz</v>
      </c>
      <c r="C117" s="5" t="s">
        <v>241</v>
      </c>
      <c r="D117" s="5">
        <v>5.5</v>
      </c>
      <c r="E117" s="32">
        <v>8</v>
      </c>
      <c r="F117" s="5">
        <v>15</v>
      </c>
      <c r="G117" s="7">
        <v>912</v>
      </c>
      <c r="H117" s="8"/>
      <c r="I117" s="8"/>
      <c r="J117" s="2">
        <f t="shared" si="10"/>
        <v>0</v>
      </c>
      <c r="K117">
        <f t="shared" si="13"/>
        <v>0</v>
      </c>
      <c r="L117" s="5">
        <v>0</v>
      </c>
      <c r="M117" s="24">
        <v>45165</v>
      </c>
    </row>
    <row r="118" spans="1:13" x14ac:dyDescent="0.25">
      <c r="A118" s="5" t="s">
        <v>246</v>
      </c>
      <c r="B118" s="5" t="str">
        <f t="shared" si="11"/>
        <v>Champex</v>
      </c>
      <c r="C118" s="5" t="s">
        <v>247</v>
      </c>
      <c r="D118" s="5">
        <v>5.75</v>
      </c>
      <c r="E118" s="33"/>
      <c r="F118" s="5">
        <v>16</v>
      </c>
      <c r="G118" s="7">
        <v>821</v>
      </c>
      <c r="H118" s="8"/>
      <c r="I118" s="8"/>
      <c r="J118" s="2">
        <f t="shared" si="10"/>
        <v>0</v>
      </c>
      <c r="K118">
        <f t="shared" si="13"/>
        <v>0</v>
      </c>
      <c r="L118" s="5">
        <v>0</v>
      </c>
      <c r="M118" s="25"/>
    </row>
    <row r="119" spans="1:13" x14ac:dyDescent="0.25">
      <c r="A119" s="5"/>
      <c r="B119" s="5"/>
      <c r="C119" s="10" t="s">
        <v>190</v>
      </c>
      <c r="D119" s="11">
        <f>SUM(D3:D118)+D53</f>
        <v>567.94999999999993</v>
      </c>
      <c r="E119" s="11">
        <f t="shared" ref="E119:G119" si="14">SUM(E3:E118)+E53</f>
        <v>437</v>
      </c>
      <c r="F119" s="11">
        <f t="shared" si="14"/>
        <v>1658.3</v>
      </c>
      <c r="G119" s="11">
        <f t="shared" si="14"/>
        <v>102825</v>
      </c>
      <c r="H119" s="22" t="s">
        <v>257</v>
      </c>
      <c r="I119" s="23"/>
      <c r="L119" s="5"/>
      <c r="M119" s="4"/>
    </row>
    <row r="120" spans="1:13" x14ac:dyDescent="0.25">
      <c r="B120" s="10" t="s">
        <v>249</v>
      </c>
      <c r="C120" s="10"/>
      <c r="D120" s="10"/>
      <c r="E120" s="13">
        <v>7</v>
      </c>
      <c r="F120" s="14">
        <f>F119/62</f>
        <v>26.746774193548386</v>
      </c>
      <c r="G120" s="11">
        <f>G119/62</f>
        <v>1658.4677419354839</v>
      </c>
    </row>
    <row r="121" spans="1:13" x14ac:dyDescent="0.25">
      <c r="B121" s="10" t="s">
        <v>256</v>
      </c>
      <c r="C121" s="10"/>
      <c r="D121" s="10"/>
      <c r="E121" s="13">
        <v>6</v>
      </c>
      <c r="F121" s="14">
        <f>F119/73</f>
        <v>22.716438356164382</v>
      </c>
    </row>
  </sheetData>
  <mergeCells count="83">
    <mergeCell ref="E111:E113"/>
    <mergeCell ref="E114:E115"/>
    <mergeCell ref="E117:E118"/>
    <mergeCell ref="E95:E96"/>
    <mergeCell ref="E97:E99"/>
    <mergeCell ref="E102:E104"/>
    <mergeCell ref="E105:E106"/>
    <mergeCell ref="E108:E109"/>
    <mergeCell ref="E75:E76"/>
    <mergeCell ref="E77:E79"/>
    <mergeCell ref="E81:E82"/>
    <mergeCell ref="E83:E84"/>
    <mergeCell ref="E90:E91"/>
    <mergeCell ref="E58:E61"/>
    <mergeCell ref="E62:E63"/>
    <mergeCell ref="E64:E65"/>
    <mergeCell ref="E66:E67"/>
    <mergeCell ref="E70:E72"/>
    <mergeCell ref="E56:E57"/>
    <mergeCell ref="E30:E31"/>
    <mergeCell ref="E36:E38"/>
    <mergeCell ref="E39:E40"/>
    <mergeCell ref="E41:E42"/>
    <mergeCell ref="E43:E44"/>
    <mergeCell ref="E14:E16"/>
    <mergeCell ref="E17:E18"/>
    <mergeCell ref="E19:E20"/>
    <mergeCell ref="E21:E22"/>
    <mergeCell ref="E26:E27"/>
    <mergeCell ref="H1:L1"/>
    <mergeCell ref="E5:E6"/>
    <mergeCell ref="E7:E8"/>
    <mergeCell ref="E10:E11"/>
    <mergeCell ref="E12:E13"/>
    <mergeCell ref="M5:M6"/>
    <mergeCell ref="M7:M8"/>
    <mergeCell ref="M10:M11"/>
    <mergeCell ref="M12:M13"/>
    <mergeCell ref="M14:M16"/>
    <mergeCell ref="M35:M38"/>
    <mergeCell ref="M39:M40"/>
    <mergeCell ref="M41:M42"/>
    <mergeCell ref="M43:M44"/>
    <mergeCell ref="M17:M18"/>
    <mergeCell ref="M19:M20"/>
    <mergeCell ref="M21:M22"/>
    <mergeCell ref="M26:M27"/>
    <mergeCell ref="M30:M31"/>
    <mergeCell ref="M45:M46"/>
    <mergeCell ref="M48:M49"/>
    <mergeCell ref="M50:M55"/>
    <mergeCell ref="D50:D55"/>
    <mergeCell ref="E50:E55"/>
    <mergeCell ref="F50:F55"/>
    <mergeCell ref="G50:G55"/>
    <mergeCell ref="E45:E46"/>
    <mergeCell ref="E48:E49"/>
    <mergeCell ref="M56:M57"/>
    <mergeCell ref="M58:M61"/>
    <mergeCell ref="M66:M67"/>
    <mergeCell ref="M64:M65"/>
    <mergeCell ref="M62:M63"/>
    <mergeCell ref="M98:M99"/>
    <mergeCell ref="M70:M72"/>
    <mergeCell ref="M75:M79"/>
    <mergeCell ref="M81:M82"/>
    <mergeCell ref="M83:M84"/>
    <mergeCell ref="H119:I119"/>
    <mergeCell ref="M114:M115"/>
    <mergeCell ref="M117:M118"/>
    <mergeCell ref="D1:E1"/>
    <mergeCell ref="F1:F2"/>
    <mergeCell ref="G1:G2"/>
    <mergeCell ref="M1:M2"/>
    <mergeCell ref="M100:M101"/>
    <mergeCell ref="M102:M104"/>
    <mergeCell ref="M105:M106"/>
    <mergeCell ref="M108:M109"/>
    <mergeCell ref="M111:M113"/>
    <mergeCell ref="M90:M91"/>
    <mergeCell ref="M92:M93"/>
    <mergeCell ref="M94:M95"/>
    <mergeCell ref="M96:M97"/>
  </mergeCells>
  <phoneticPr fontId="1" type="noConversion"/>
  <conditionalFormatting sqref="H1 H2:J3 H4:I26 J4:J119 H29:I118 H119 H120:J1048576">
    <cfRule type="containsText" dxfId="2" priority="3" operator="containsText" text="n">
      <formula>NOT(ISERROR(SEARCH("n",H1)))</formula>
    </cfRule>
    <cfRule type="cellIs" dxfId="1" priority="4" operator="equal">
      <formula>"""n"""</formula>
    </cfRule>
  </conditionalFormatting>
  <conditionalFormatting sqref="H28">
    <cfRule type="containsText" dxfId="0" priority="2" operator="containsText" text="n">
      <formula>NOT(ISERROR(SEARCH("n",H28)))</formula>
    </cfRule>
  </conditionalFormatting>
  <printOptions horizontalCentered="1"/>
  <pageMargins left="0.23622047244094491" right="0.23622047244094491" top="0.15748031496062992" bottom="0.15748031496062992" header="0" footer="0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plan de marche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Romnicianu</dc:creator>
  <cp:lastModifiedBy>Jean Romnicianu</cp:lastModifiedBy>
  <cp:lastPrinted>2023-06-09T07:18:01Z</cp:lastPrinted>
  <dcterms:created xsi:type="dcterms:W3CDTF">2015-06-05T18:19:34Z</dcterms:created>
  <dcterms:modified xsi:type="dcterms:W3CDTF">2023-10-28T08:37:06Z</dcterms:modified>
</cp:coreProperties>
</file>